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65" windowHeight="7740" activeTab="2"/>
  </bookViews>
  <sheets>
    <sheet name="СЕТЬ КЛ. 2020-2021" sheetId="1" r:id="rId1"/>
    <sheet name="СЕТЬ КЛ. 2020-2021 (2)" sheetId="2" r:id="rId2"/>
    <sheet name="посл" sheetId="3" r:id="rId3"/>
  </sheets>
  <externalReferences>
    <externalReference r:id="rId6"/>
  </externalReferences>
  <definedNames>
    <definedName name="_xlnm.Print_Area" localSheetId="2">'посл'!$B$2:$AW$11</definedName>
    <definedName name="_xlnm.Print_Area" localSheetId="0">'СЕТЬ КЛ. 2020-2021'!$B$2:$AW$30</definedName>
    <definedName name="_xlnm.Print_Area" localSheetId="1">'СЕТЬ КЛ. 2020-2021 (2)'!$B$2:$AZ$29</definedName>
  </definedNames>
  <calcPr fullCalcOnLoad="1"/>
</workbook>
</file>

<file path=xl/sharedStrings.xml><?xml version="1.0" encoding="utf-8"?>
<sst xmlns="http://schemas.openxmlformats.org/spreadsheetml/2006/main" count="272" uniqueCount="93">
  <si>
    <t>№</t>
  </si>
  <si>
    <t>1 класс</t>
  </si>
  <si>
    <t>2 класс</t>
  </si>
  <si>
    <t>3 класс</t>
  </si>
  <si>
    <t>4 класс</t>
  </si>
  <si>
    <t>5 класс</t>
  </si>
  <si>
    <t>6 класс</t>
  </si>
  <si>
    <t>Итого                       5-9 кл.</t>
  </si>
  <si>
    <t>10 класс</t>
  </si>
  <si>
    <t>11 класс</t>
  </si>
  <si>
    <t>кол-во классов</t>
  </si>
  <si>
    <t>Кол-во учащихся</t>
  </si>
  <si>
    <t>Кол-во классов</t>
  </si>
  <si>
    <t>Кол-во учащ-ся</t>
  </si>
  <si>
    <t xml:space="preserve"> осош</t>
  </si>
  <si>
    <t>Итого               10-11 кл.</t>
  </si>
  <si>
    <t>Всего                                 0-11 кл.</t>
  </si>
  <si>
    <t xml:space="preserve">   </t>
  </si>
  <si>
    <t xml:space="preserve">                  Утверждаю </t>
  </si>
  <si>
    <t>Количество учителей</t>
  </si>
  <si>
    <t xml:space="preserve">Количество проч педработников </t>
  </si>
  <si>
    <t>ИТОГО</t>
  </si>
  <si>
    <t xml:space="preserve">Количество учащихся на 1 педработника </t>
  </si>
  <si>
    <t xml:space="preserve">Наименование </t>
  </si>
  <si>
    <t xml:space="preserve">Исп.         </t>
  </si>
  <si>
    <t xml:space="preserve">Предшкольной подготовки </t>
  </si>
  <si>
    <t>Итого                         0-4 кл.</t>
  </si>
  <si>
    <t>Лицей №1</t>
  </si>
  <si>
    <t>СОШ №2</t>
  </si>
  <si>
    <t>СОШ №3</t>
  </si>
  <si>
    <t>Гимназия №4</t>
  </si>
  <si>
    <t>СОШ№5</t>
  </si>
  <si>
    <t>Гимназия №6</t>
  </si>
  <si>
    <t>Лицей №7</t>
  </si>
  <si>
    <t>Итого город</t>
  </si>
  <si>
    <t>СОШ с. Важное</t>
  </si>
  <si>
    <t>СОШ а. Гюрюльд.</t>
  </si>
  <si>
    <t>СОШ а. Джегута</t>
  </si>
  <si>
    <t>СОШ с. Койдан</t>
  </si>
  <si>
    <t>СОШ а. К-Кала</t>
  </si>
  <si>
    <t>СОШ ст.Красног.</t>
  </si>
  <si>
    <t>СОШ а. Н.Джегута</t>
  </si>
  <si>
    <t>СОШ а. Сары-Тюз</t>
  </si>
  <si>
    <t>СОШ а. Эльтаркач</t>
  </si>
  <si>
    <t>Итого село</t>
  </si>
  <si>
    <t>Всего</t>
  </si>
  <si>
    <t>№ п/п</t>
  </si>
  <si>
    <t>Численность учащихся на 1 педработника</t>
  </si>
  <si>
    <t>Текеева Л.А.                      8 878 75 7 49 55</t>
  </si>
  <si>
    <t>Утверждаю:</t>
  </si>
  <si>
    <t>Согласовано :</t>
  </si>
  <si>
    <t>Начальник Управления образования ___________________А.Х.Батчаев</t>
  </si>
  <si>
    <t>Министр образования и науки КЧР_________И.В.Кравченко</t>
  </si>
  <si>
    <t>4 класс коррек</t>
  </si>
  <si>
    <t>5 класс коррек</t>
  </si>
  <si>
    <t xml:space="preserve">7 класс  </t>
  </si>
  <si>
    <t>7 класс коррек</t>
  </si>
  <si>
    <t xml:space="preserve">8 класс  </t>
  </si>
  <si>
    <t>8  класс коррек</t>
  </si>
  <si>
    <t xml:space="preserve">9 класс  </t>
  </si>
  <si>
    <t xml:space="preserve">               Сеть классов и контингент учащихся по   Усть-Джегутинскому муниципальному району   на 2020-2021 учебный год.</t>
  </si>
  <si>
    <t>6 класс  коррек</t>
  </si>
  <si>
    <t>14.09.2020г.</t>
  </si>
  <si>
    <t>ГПД</t>
  </si>
  <si>
    <t>всего</t>
  </si>
  <si>
    <t xml:space="preserve"> МКОУ «Лицей №1 г.Усть-Джегуты» </t>
  </si>
  <si>
    <t xml:space="preserve">МКОУ «СОШ №2 г.Усть-Джегуты» </t>
  </si>
  <si>
    <t xml:space="preserve">МКОУ «СОШ №3 г.Усть-Джегуты» </t>
  </si>
  <si>
    <t xml:space="preserve">МКОУ «Гимназия №4 г.Усть-Джегуты» </t>
  </si>
  <si>
    <t xml:space="preserve">МКОУ «СОШ №5 г.Усть-Джегуты» </t>
  </si>
  <si>
    <t xml:space="preserve">МКОУ «Гимназия №6 г.Усть-Джегуты» </t>
  </si>
  <si>
    <t xml:space="preserve">МКОУ «Лицей №7 г.Усть-Джегуты» </t>
  </si>
  <si>
    <t xml:space="preserve">МКОУ «СОШ с.Важное» </t>
  </si>
  <si>
    <t xml:space="preserve">МКОУ «СОШ а.Гюрюльдеук» </t>
  </si>
  <si>
    <t xml:space="preserve">МКОУ «СОШ а.Джегуты» </t>
  </si>
  <si>
    <t xml:space="preserve"> МКОУ «СОШ с.Койдан» </t>
  </si>
  <si>
    <t xml:space="preserve">МКОУ «СОШ а.Кызыл-Кала» </t>
  </si>
  <si>
    <t xml:space="preserve">МКОУ «СОШ ст.Красногорской»  </t>
  </si>
  <si>
    <t xml:space="preserve">МКОУ «СОШ а.Новая Джегута» </t>
  </si>
  <si>
    <t xml:space="preserve"> МКОУ «СОШ а.Сары-Тюз» </t>
  </si>
  <si>
    <t xml:space="preserve">МКОУ «СОШ а.Эльтаркач» </t>
  </si>
  <si>
    <t>Итого                         1-4 кл.</t>
  </si>
  <si>
    <t xml:space="preserve">               Прогнозная сеть классов и контингент учащихся по   Усть-Джегутинскому муниципальному району   на 2021-2022 учебный год.</t>
  </si>
  <si>
    <t>Всего                                 1-11 кл.</t>
  </si>
  <si>
    <t>9 класс  коррек</t>
  </si>
  <si>
    <t>07.09.2021г.</t>
  </si>
  <si>
    <t>Дошколь-ная образовательная группа</t>
  </si>
  <si>
    <t>Класс предшкольной подготовки</t>
  </si>
  <si>
    <t>Итого                        0-4 кл.</t>
  </si>
  <si>
    <t xml:space="preserve">            Сеть классов и контингент учащихся по   МБОУ "Лицей № 7 г.Усть-Джегуты"   на 2021-2022 учебный год.</t>
  </si>
  <si>
    <t xml:space="preserve">МБОУ «Лицей №7 г.Усть-Джегуты» </t>
  </si>
  <si>
    <t>Директор МБОУ "Лицей № 7 г.Усть-Джегуты"_____ /З.М.Чомаева/</t>
  </si>
  <si>
    <t>14.09.2021г.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</si>
</sst>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[$€-2]\ ###,000_);[Red]\([$€-2]\ ###,000\)"/>
  </numFmts>
  <fonts count="75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5"/>
      <color indexed="8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textRotation="90" wrapText="1"/>
    </xf>
    <xf numFmtId="0" fontId="2" fillId="35" borderId="11" xfId="0" applyFont="1" applyFill="1" applyBorder="1" applyAlignment="1">
      <alignment horizontal="center" textRotation="90" wrapText="1"/>
    </xf>
    <xf numFmtId="0" fontId="2" fillId="36" borderId="11" xfId="0" applyFont="1" applyFill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67" fillId="37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9" fontId="14" fillId="0" borderId="0" xfId="0" applyNumberFormat="1" applyFont="1" applyFill="1" applyBorder="1" applyAlignment="1">
      <alignment horizontal="left" vertical="center" wrapText="1"/>
    </xf>
    <xf numFmtId="0" fontId="69" fillId="36" borderId="10" xfId="0" applyFont="1" applyFill="1" applyBorder="1" applyAlignment="1">
      <alignment horizontal="center" vertical="center"/>
    </xf>
    <xf numFmtId="175" fontId="14" fillId="37" borderId="10" xfId="0" applyNumberFormat="1" applyFont="1" applyFill="1" applyBorder="1" applyAlignment="1">
      <alignment horizontal="center" wrapText="1"/>
    </xf>
    <xf numFmtId="0" fontId="70" fillId="38" borderId="10" xfId="0" applyFont="1" applyFill="1" applyBorder="1" applyAlignment="1">
      <alignment horizontal="center" vertical="center"/>
    </xf>
    <xf numFmtId="175" fontId="14" fillId="38" borderId="10" xfId="0" applyNumberFormat="1" applyFont="1" applyFill="1" applyBorder="1" applyAlignment="1">
      <alignment horizontal="center" wrapText="1"/>
    </xf>
    <xf numFmtId="0" fontId="69" fillId="37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vertical="center"/>
    </xf>
    <xf numFmtId="0" fontId="16" fillId="40" borderId="11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38" borderId="10" xfId="0" applyNumberFormat="1" applyFont="1" applyFill="1" applyBorder="1" applyAlignment="1">
      <alignment horizontal="center" vertical="center" wrapText="1"/>
    </xf>
    <xf numFmtId="175" fontId="2" fillId="41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 wrapText="1"/>
    </xf>
    <xf numFmtId="0" fontId="71" fillId="37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  <xf numFmtId="0" fontId="72" fillId="38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1" fontId="9" fillId="0" borderId="14" xfId="0" applyNumberFormat="1" applyFont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75" fontId="14" fillId="0" borderId="10" xfId="0" applyNumberFormat="1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/>
    </xf>
    <xf numFmtId="175" fontId="14" fillId="41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7;&#1088;&#1086;&#1075;&#1085;&#1086;&#1079;&#1085;&#1099;&#1077;%20&#1089;&#1077;&#1090;&#1080;%202021-2022\&#1087;&#1088;&#1086;&#1075;&#1085;&#1086;&#1079;&#1085;&#1072;&#1103;%20&#1089;&#1077;&#1090;&#1100;%20&#1085;&#1072;%2006.07.2021\&#1085;&#1086;&#1074;&#1072;&#1103;%20&#1092;&#1086;&#1088;&#1084;&#1072;%20&#1057;&#1045;&#1058;&#1068;%20&#1050;&#1051;&#1040;&#1057;&#1057;&#1054;&#1042;%20&#1080;&#1090;&#1086;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-2018"/>
    </sheetNames>
    <sheetDataSet>
      <sheetData sheetId="0">
        <row r="6">
          <cell r="AO6" t="str">
            <v>Численность учащихся                            на 1 педработника(без учета работающих в группах кратковременного пребывания и дошкольных группах)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AY31"/>
  <sheetViews>
    <sheetView view="pageBreakPreview" zoomScaleSheetLayoutView="100" zoomScalePageLayoutView="0" workbookViewId="0" topLeftCell="S19">
      <selection activeCell="AV26" sqref="AV26"/>
    </sheetView>
  </sheetViews>
  <sheetFormatPr defaultColWidth="9.00390625" defaultRowHeight="12.75"/>
  <cols>
    <col min="1" max="1" width="2.625" style="7" hidden="1" customWidth="1"/>
    <col min="2" max="2" width="4.25390625" style="0" customWidth="1"/>
    <col min="3" max="3" width="19.875" style="0" customWidth="1"/>
    <col min="4" max="4" width="6.625" style="0" customWidth="1"/>
    <col min="5" max="5" width="6.00390625" style="0" customWidth="1"/>
    <col min="6" max="6" width="6.125" style="0" customWidth="1"/>
    <col min="7" max="7" width="6.625" style="0" customWidth="1"/>
    <col min="8" max="8" width="6.25390625" style="0" customWidth="1"/>
    <col min="9" max="19" width="5.625" style="0" customWidth="1"/>
    <col min="20" max="20" width="6.875" style="0" customWidth="1"/>
    <col min="21" max="38" width="5.625" style="0" customWidth="1"/>
    <col min="39" max="39" width="6.875" style="0" customWidth="1"/>
    <col min="40" max="40" width="7.875" style="0" customWidth="1"/>
    <col min="41" max="43" width="5.625" style="0" customWidth="1"/>
    <col min="44" max="44" width="5.125" style="0" customWidth="1"/>
    <col min="45" max="47" width="5.625" style="0" customWidth="1"/>
    <col min="48" max="48" width="6.375" style="0" customWidth="1"/>
    <col min="49" max="49" width="10.875" style="0" customWidth="1"/>
    <col min="50" max="50" width="4.25390625" style="0" customWidth="1"/>
    <col min="51" max="51" width="8.375" style="0" customWidth="1"/>
  </cols>
  <sheetData>
    <row r="1" ht="0.75" customHeight="1"/>
    <row r="2" spans="1:51" ht="63.75" customHeight="1">
      <c r="A2" s="41" t="s">
        <v>18</v>
      </c>
      <c r="B2" s="42"/>
      <c r="C2" s="42"/>
      <c r="D2" s="42"/>
      <c r="E2" s="42"/>
      <c r="F2" s="42" t="s">
        <v>49</v>
      </c>
      <c r="G2" s="42"/>
      <c r="H2" s="42"/>
      <c r="I2" s="42"/>
      <c r="J2" s="42"/>
      <c r="K2" s="42"/>
      <c r="L2" s="42"/>
      <c r="M2" s="4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42"/>
      <c r="AK2" s="42"/>
      <c r="AL2" s="42"/>
      <c r="AM2" s="42"/>
      <c r="AN2" s="42"/>
      <c r="AO2" s="42"/>
      <c r="AP2" s="120" t="s">
        <v>50</v>
      </c>
      <c r="AQ2" s="120"/>
      <c r="AR2" s="120"/>
      <c r="AS2" s="120"/>
      <c r="AT2" s="120"/>
      <c r="AU2" s="120"/>
      <c r="AV2" s="120"/>
      <c r="AW2" s="120"/>
      <c r="AX2" s="120"/>
      <c r="AY2" s="120"/>
    </row>
    <row r="3" spans="1:51" ht="18.75" customHeight="1">
      <c r="A3" s="41" t="s">
        <v>17</v>
      </c>
      <c r="B3" s="123" t="s">
        <v>51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3" t="s">
        <v>52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</row>
    <row r="4" spans="1:51" ht="17.25" customHeight="1">
      <c r="A4" s="123" t="s">
        <v>62</v>
      </c>
      <c r="B4" s="123"/>
      <c r="C4" s="123"/>
      <c r="D4" s="123"/>
      <c r="E4" s="123"/>
      <c r="F4" s="123"/>
      <c r="G4" s="123"/>
      <c r="H4" s="123"/>
      <c r="I4" s="42"/>
      <c r="J4" s="42"/>
      <c r="K4" s="42"/>
      <c r="L4" s="42"/>
      <c r="M4" s="4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9"/>
      <c r="AR4" s="9"/>
      <c r="AS4" s="9"/>
      <c r="AT4" s="9"/>
      <c r="AU4" s="9"/>
      <c r="AV4" s="9"/>
      <c r="AW4" s="9"/>
      <c r="AX4" s="9"/>
      <c r="AY4" s="9"/>
    </row>
    <row r="5" spans="1:51" ht="39" customHeight="1">
      <c r="A5" s="6"/>
      <c r="B5" s="139" t="s">
        <v>60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"/>
    </row>
    <row r="6" spans="1:49" ht="54.75" customHeight="1">
      <c r="A6" s="136" t="s">
        <v>0</v>
      </c>
      <c r="B6" s="133" t="s">
        <v>46</v>
      </c>
      <c r="C6" s="133" t="s">
        <v>23</v>
      </c>
      <c r="D6" s="127" t="s">
        <v>19</v>
      </c>
      <c r="E6" s="127" t="s">
        <v>20</v>
      </c>
      <c r="F6" s="127" t="s">
        <v>21</v>
      </c>
      <c r="G6" s="137" t="s">
        <v>25</v>
      </c>
      <c r="H6" s="138"/>
      <c r="I6" s="129" t="s">
        <v>1</v>
      </c>
      <c r="J6" s="130"/>
      <c r="K6" s="129" t="s">
        <v>2</v>
      </c>
      <c r="L6" s="130"/>
      <c r="M6" s="129" t="s">
        <v>3</v>
      </c>
      <c r="N6" s="130"/>
      <c r="O6" s="129" t="s">
        <v>4</v>
      </c>
      <c r="P6" s="130"/>
      <c r="Q6" s="129" t="s">
        <v>53</v>
      </c>
      <c r="R6" s="130"/>
      <c r="S6" s="140" t="s">
        <v>26</v>
      </c>
      <c r="T6" s="141"/>
      <c r="U6" s="129" t="s">
        <v>5</v>
      </c>
      <c r="V6" s="130"/>
      <c r="W6" s="129" t="s">
        <v>54</v>
      </c>
      <c r="X6" s="130"/>
      <c r="Y6" s="124" t="s">
        <v>6</v>
      </c>
      <c r="Z6" s="125"/>
      <c r="AA6" s="124" t="s">
        <v>61</v>
      </c>
      <c r="AB6" s="125"/>
      <c r="AC6" s="124" t="s">
        <v>55</v>
      </c>
      <c r="AD6" s="125"/>
      <c r="AE6" s="124" t="s">
        <v>56</v>
      </c>
      <c r="AF6" s="125"/>
      <c r="AG6" s="124" t="s">
        <v>57</v>
      </c>
      <c r="AH6" s="125"/>
      <c r="AI6" s="124" t="s">
        <v>58</v>
      </c>
      <c r="AJ6" s="125"/>
      <c r="AK6" s="124" t="s">
        <v>59</v>
      </c>
      <c r="AL6" s="125"/>
      <c r="AM6" s="134" t="s">
        <v>7</v>
      </c>
      <c r="AN6" s="135"/>
      <c r="AO6" s="124" t="s">
        <v>8</v>
      </c>
      <c r="AP6" s="125"/>
      <c r="AQ6" s="124" t="s">
        <v>9</v>
      </c>
      <c r="AR6" s="125"/>
      <c r="AS6" s="134" t="s">
        <v>15</v>
      </c>
      <c r="AT6" s="135"/>
      <c r="AU6" s="142" t="s">
        <v>16</v>
      </c>
      <c r="AV6" s="142"/>
      <c r="AW6" s="121" t="s">
        <v>47</v>
      </c>
    </row>
    <row r="7" spans="1:49" ht="56.25" customHeight="1">
      <c r="A7" s="136"/>
      <c r="B7" s="133"/>
      <c r="C7" s="133"/>
      <c r="D7" s="132"/>
      <c r="E7" s="132"/>
      <c r="F7" s="128"/>
      <c r="G7" s="17" t="s">
        <v>10</v>
      </c>
      <c r="H7" s="17" t="s">
        <v>11</v>
      </c>
      <c r="I7" s="17" t="s">
        <v>12</v>
      </c>
      <c r="J7" s="17" t="s">
        <v>11</v>
      </c>
      <c r="K7" s="17" t="s">
        <v>12</v>
      </c>
      <c r="L7" s="17" t="s">
        <v>11</v>
      </c>
      <c r="M7" s="17" t="s">
        <v>12</v>
      </c>
      <c r="N7" s="17" t="s">
        <v>11</v>
      </c>
      <c r="O7" s="17" t="s">
        <v>12</v>
      </c>
      <c r="P7" s="17" t="s">
        <v>11</v>
      </c>
      <c r="Q7" s="17" t="s">
        <v>12</v>
      </c>
      <c r="R7" s="17" t="s">
        <v>11</v>
      </c>
      <c r="S7" s="18" t="s">
        <v>12</v>
      </c>
      <c r="T7" s="18" t="s">
        <v>11</v>
      </c>
      <c r="U7" s="17" t="s">
        <v>12</v>
      </c>
      <c r="V7" s="17" t="s">
        <v>11</v>
      </c>
      <c r="W7" s="17" t="s">
        <v>12</v>
      </c>
      <c r="X7" s="17" t="s">
        <v>13</v>
      </c>
      <c r="Y7" s="17" t="s">
        <v>12</v>
      </c>
      <c r="Z7" s="17" t="s">
        <v>13</v>
      </c>
      <c r="AA7" s="17" t="s">
        <v>12</v>
      </c>
      <c r="AB7" s="17" t="s">
        <v>13</v>
      </c>
      <c r="AC7" s="17" t="s">
        <v>12</v>
      </c>
      <c r="AD7" s="17" t="s">
        <v>13</v>
      </c>
      <c r="AE7" s="17" t="s">
        <v>12</v>
      </c>
      <c r="AF7" s="17" t="s">
        <v>13</v>
      </c>
      <c r="AG7" s="17" t="s">
        <v>12</v>
      </c>
      <c r="AH7" s="17" t="s">
        <v>13</v>
      </c>
      <c r="AI7" s="17" t="s">
        <v>12</v>
      </c>
      <c r="AJ7" s="17" t="s">
        <v>13</v>
      </c>
      <c r="AK7" s="17" t="s">
        <v>12</v>
      </c>
      <c r="AL7" s="17" t="s">
        <v>13</v>
      </c>
      <c r="AM7" s="18" t="s">
        <v>12</v>
      </c>
      <c r="AN7" s="18" t="s">
        <v>13</v>
      </c>
      <c r="AO7" s="17" t="s">
        <v>12</v>
      </c>
      <c r="AP7" s="17" t="s">
        <v>13</v>
      </c>
      <c r="AQ7" s="17" t="s">
        <v>12</v>
      </c>
      <c r="AR7" s="17" t="s">
        <v>13</v>
      </c>
      <c r="AS7" s="18" t="s">
        <v>12</v>
      </c>
      <c r="AT7" s="18" t="s">
        <v>13</v>
      </c>
      <c r="AU7" s="19" t="s">
        <v>12</v>
      </c>
      <c r="AV7" s="19" t="s">
        <v>13</v>
      </c>
      <c r="AW7" s="122"/>
    </row>
    <row r="8" spans="1:49" ht="34.5" customHeight="1">
      <c r="A8" s="5">
        <v>1</v>
      </c>
      <c r="B8" s="20">
        <v>1</v>
      </c>
      <c r="C8" s="27" t="s">
        <v>27</v>
      </c>
      <c r="D8" s="21">
        <v>85</v>
      </c>
      <c r="E8" s="21">
        <v>9</v>
      </c>
      <c r="F8" s="40">
        <f>D8+E8</f>
        <v>94</v>
      </c>
      <c r="G8" s="20">
        <v>1</v>
      </c>
      <c r="H8" s="20">
        <v>14</v>
      </c>
      <c r="I8" s="14">
        <v>5</v>
      </c>
      <c r="J8" s="14">
        <v>122</v>
      </c>
      <c r="K8" s="14">
        <v>4</v>
      </c>
      <c r="L8" s="14">
        <v>116</v>
      </c>
      <c r="M8" s="14">
        <v>5</v>
      </c>
      <c r="N8" s="14">
        <v>124</v>
      </c>
      <c r="O8" s="14">
        <v>5</v>
      </c>
      <c r="P8" s="14">
        <v>118</v>
      </c>
      <c r="Q8" s="74">
        <v>0</v>
      </c>
      <c r="R8" s="74">
        <v>0</v>
      </c>
      <c r="S8" s="15">
        <f>G8+I8+K8+M8+O8+Q8</f>
        <v>20</v>
      </c>
      <c r="T8" s="15">
        <f>H8+J8+L8+N8+P8+R8</f>
        <v>494</v>
      </c>
      <c r="U8" s="14">
        <v>4</v>
      </c>
      <c r="V8" s="14">
        <v>116</v>
      </c>
      <c r="W8" s="14">
        <v>0</v>
      </c>
      <c r="X8" s="14">
        <v>0</v>
      </c>
      <c r="Y8" s="14">
        <v>6</v>
      </c>
      <c r="Z8" s="14">
        <v>138</v>
      </c>
      <c r="AA8" s="78"/>
      <c r="AB8" s="78"/>
      <c r="AC8" s="39">
        <v>7</v>
      </c>
      <c r="AD8" s="39">
        <v>153</v>
      </c>
      <c r="AE8" s="14">
        <v>0</v>
      </c>
      <c r="AF8" s="14">
        <v>0</v>
      </c>
      <c r="AG8" s="39">
        <v>4</v>
      </c>
      <c r="AH8" s="39">
        <v>89</v>
      </c>
      <c r="AI8" s="14">
        <v>0</v>
      </c>
      <c r="AJ8" s="14">
        <v>0</v>
      </c>
      <c r="AK8" s="74">
        <v>4</v>
      </c>
      <c r="AL8" s="74">
        <v>102</v>
      </c>
      <c r="AM8" s="15">
        <f>U8+W8+Y8+AA8+AC8+AE8+AG8+AI8+AK8</f>
        <v>25</v>
      </c>
      <c r="AN8" s="15">
        <f>V8+X8+Z8+AB8+AD8+AF8+AH8+AJ8+AL8</f>
        <v>598</v>
      </c>
      <c r="AO8" s="14">
        <v>2</v>
      </c>
      <c r="AP8" s="14">
        <v>30</v>
      </c>
      <c r="AQ8" s="14">
        <v>2</v>
      </c>
      <c r="AR8" s="14">
        <v>34</v>
      </c>
      <c r="AS8" s="15">
        <f>AO8+AQ8</f>
        <v>4</v>
      </c>
      <c r="AT8" s="15">
        <f>AP8+AR8</f>
        <v>64</v>
      </c>
      <c r="AU8" s="16">
        <f aca="true" t="shared" si="0" ref="AU8:AV14">S8+AM8+AS8</f>
        <v>49</v>
      </c>
      <c r="AV8" s="16">
        <f t="shared" si="0"/>
        <v>1156</v>
      </c>
      <c r="AW8" s="38">
        <f aca="true" t="shared" si="1" ref="AW8:AW26">AV8/F8</f>
        <v>12.297872340425531</v>
      </c>
    </row>
    <row r="9" spans="1:49" ht="34.5" customHeight="1">
      <c r="A9" s="5"/>
      <c r="B9" s="20">
        <v>2</v>
      </c>
      <c r="C9" s="27" t="s">
        <v>28</v>
      </c>
      <c r="D9" s="21">
        <v>66</v>
      </c>
      <c r="E9" s="21">
        <v>7</v>
      </c>
      <c r="F9" s="80">
        <f aca="true" t="shared" si="2" ref="F9:F24">D9+E9</f>
        <v>73</v>
      </c>
      <c r="G9" s="20">
        <v>1</v>
      </c>
      <c r="H9" s="20">
        <v>8</v>
      </c>
      <c r="I9" s="14">
        <v>5</v>
      </c>
      <c r="J9" s="14">
        <v>138</v>
      </c>
      <c r="K9" s="14">
        <v>5</v>
      </c>
      <c r="L9" s="14">
        <v>144</v>
      </c>
      <c r="M9" s="14">
        <v>6</v>
      </c>
      <c r="N9" s="14">
        <v>156</v>
      </c>
      <c r="O9" s="14">
        <v>5</v>
      </c>
      <c r="P9" s="14">
        <v>119</v>
      </c>
      <c r="Q9" s="74">
        <v>0</v>
      </c>
      <c r="R9" s="74">
        <v>0</v>
      </c>
      <c r="S9" s="15">
        <f aca="true" t="shared" si="3" ref="S9:S14">G9+I9+K9+M9+O9+Q9</f>
        <v>22</v>
      </c>
      <c r="T9" s="15">
        <f aca="true" t="shared" si="4" ref="T9:T14">H9+J9+L9+N9+P9+R9</f>
        <v>565</v>
      </c>
      <c r="U9" s="14">
        <v>5</v>
      </c>
      <c r="V9" s="14">
        <v>120</v>
      </c>
      <c r="W9" s="14">
        <v>0</v>
      </c>
      <c r="X9" s="14">
        <v>0</v>
      </c>
      <c r="Y9" s="14">
        <v>4</v>
      </c>
      <c r="Z9" s="14">
        <v>101</v>
      </c>
      <c r="AA9" s="78"/>
      <c r="AB9" s="78"/>
      <c r="AC9" s="39">
        <v>5</v>
      </c>
      <c r="AD9" s="39">
        <v>106</v>
      </c>
      <c r="AE9" s="14">
        <v>0</v>
      </c>
      <c r="AF9" s="14">
        <v>0</v>
      </c>
      <c r="AG9" s="39">
        <v>4</v>
      </c>
      <c r="AH9" s="39">
        <v>69</v>
      </c>
      <c r="AI9" s="14">
        <v>0</v>
      </c>
      <c r="AJ9" s="14">
        <v>0</v>
      </c>
      <c r="AK9" s="74">
        <v>4</v>
      </c>
      <c r="AL9" s="74">
        <v>93</v>
      </c>
      <c r="AM9" s="15">
        <f aca="true" t="shared" si="5" ref="AM9:AM14">U9+W9+Y9+AA9+AC9+AE9+AG9+AI9+AK9</f>
        <v>22</v>
      </c>
      <c r="AN9" s="15">
        <f aca="true" t="shared" si="6" ref="AN9:AN14">V9+X9+Z9+AB9+AD9+AF9+AH9+AJ9+AL9</f>
        <v>489</v>
      </c>
      <c r="AO9" s="14">
        <v>2</v>
      </c>
      <c r="AP9" s="14">
        <v>31</v>
      </c>
      <c r="AQ9" s="14">
        <v>1</v>
      </c>
      <c r="AR9" s="14">
        <v>23</v>
      </c>
      <c r="AS9" s="15">
        <f aca="true" t="shared" si="7" ref="AS9:AS14">AO9+AQ9</f>
        <v>3</v>
      </c>
      <c r="AT9" s="15">
        <f aca="true" t="shared" si="8" ref="AT9:AT14">AP9+AR9</f>
        <v>54</v>
      </c>
      <c r="AU9" s="16">
        <f t="shared" si="0"/>
        <v>47</v>
      </c>
      <c r="AV9" s="16">
        <f t="shared" si="0"/>
        <v>1108</v>
      </c>
      <c r="AW9" s="38">
        <f t="shared" si="1"/>
        <v>15.178082191780822</v>
      </c>
    </row>
    <row r="10" spans="1:49" ht="34.5" customHeight="1">
      <c r="A10" s="5"/>
      <c r="B10" s="20">
        <v>3</v>
      </c>
      <c r="C10" s="27" t="s">
        <v>29</v>
      </c>
      <c r="D10" s="21">
        <v>27</v>
      </c>
      <c r="E10" s="21">
        <v>6</v>
      </c>
      <c r="F10" s="80">
        <f t="shared" si="2"/>
        <v>33</v>
      </c>
      <c r="G10" s="20">
        <v>2</v>
      </c>
      <c r="H10" s="20">
        <v>24</v>
      </c>
      <c r="I10" s="14">
        <v>2</v>
      </c>
      <c r="J10" s="14">
        <v>38</v>
      </c>
      <c r="K10" s="14">
        <v>2</v>
      </c>
      <c r="L10" s="14">
        <v>36</v>
      </c>
      <c r="M10" s="14">
        <v>2</v>
      </c>
      <c r="N10" s="14">
        <v>30</v>
      </c>
      <c r="O10" s="14">
        <v>2</v>
      </c>
      <c r="P10" s="14">
        <v>33</v>
      </c>
      <c r="Q10" s="74">
        <v>0</v>
      </c>
      <c r="R10" s="74">
        <v>0</v>
      </c>
      <c r="S10" s="15">
        <f t="shared" si="3"/>
        <v>10</v>
      </c>
      <c r="T10" s="15">
        <f t="shared" si="4"/>
        <v>161</v>
      </c>
      <c r="U10" s="14">
        <v>2</v>
      </c>
      <c r="V10" s="14">
        <v>32</v>
      </c>
      <c r="W10" s="14">
        <v>0</v>
      </c>
      <c r="X10" s="14">
        <v>0</v>
      </c>
      <c r="Y10" s="14">
        <v>2</v>
      </c>
      <c r="Z10" s="14">
        <v>39</v>
      </c>
      <c r="AA10" s="78"/>
      <c r="AB10" s="78"/>
      <c r="AC10" s="39">
        <v>2</v>
      </c>
      <c r="AD10" s="39">
        <v>41</v>
      </c>
      <c r="AE10" s="14">
        <v>0</v>
      </c>
      <c r="AF10" s="14">
        <v>0</v>
      </c>
      <c r="AG10" s="39">
        <v>2</v>
      </c>
      <c r="AH10" s="39">
        <v>30</v>
      </c>
      <c r="AI10" s="14">
        <v>0</v>
      </c>
      <c r="AJ10" s="14">
        <v>0</v>
      </c>
      <c r="AK10" s="74">
        <v>2</v>
      </c>
      <c r="AL10" s="74">
        <v>30</v>
      </c>
      <c r="AM10" s="15">
        <f t="shared" si="5"/>
        <v>10</v>
      </c>
      <c r="AN10" s="15">
        <f t="shared" si="6"/>
        <v>172</v>
      </c>
      <c r="AO10" s="14">
        <v>1</v>
      </c>
      <c r="AP10" s="14">
        <v>14</v>
      </c>
      <c r="AQ10" s="14">
        <v>1</v>
      </c>
      <c r="AR10" s="14">
        <v>10</v>
      </c>
      <c r="AS10" s="15">
        <f t="shared" si="7"/>
        <v>2</v>
      </c>
      <c r="AT10" s="15">
        <f t="shared" si="8"/>
        <v>24</v>
      </c>
      <c r="AU10" s="16">
        <f t="shared" si="0"/>
        <v>22</v>
      </c>
      <c r="AV10" s="16">
        <f t="shared" si="0"/>
        <v>357</v>
      </c>
      <c r="AW10" s="38">
        <f t="shared" si="1"/>
        <v>10.818181818181818</v>
      </c>
    </row>
    <row r="11" spans="1:49" ht="34.5" customHeight="1">
      <c r="A11" s="5"/>
      <c r="B11" s="20">
        <v>4</v>
      </c>
      <c r="C11" s="27" t="s">
        <v>30</v>
      </c>
      <c r="D11" s="76">
        <v>79</v>
      </c>
      <c r="E11" s="76">
        <v>9</v>
      </c>
      <c r="F11" s="80">
        <f t="shared" si="2"/>
        <v>88</v>
      </c>
      <c r="G11" s="20">
        <v>2</v>
      </c>
      <c r="H11" s="20">
        <v>21</v>
      </c>
      <c r="I11" s="75">
        <v>5</v>
      </c>
      <c r="J11" s="75">
        <v>111</v>
      </c>
      <c r="K11" s="75">
        <v>4</v>
      </c>
      <c r="L11" s="75">
        <v>98</v>
      </c>
      <c r="M11" s="75">
        <v>5</v>
      </c>
      <c r="N11" s="75">
        <v>130</v>
      </c>
      <c r="O11" s="75">
        <v>5</v>
      </c>
      <c r="P11" s="75">
        <v>105</v>
      </c>
      <c r="Q11" s="75">
        <v>1</v>
      </c>
      <c r="R11" s="75">
        <v>5</v>
      </c>
      <c r="S11" s="15">
        <f t="shared" si="3"/>
        <v>22</v>
      </c>
      <c r="T11" s="15">
        <f t="shared" si="4"/>
        <v>470</v>
      </c>
      <c r="U11" s="77">
        <v>5</v>
      </c>
      <c r="V11" s="77">
        <v>111</v>
      </c>
      <c r="W11" s="77">
        <v>1</v>
      </c>
      <c r="X11" s="77">
        <v>6</v>
      </c>
      <c r="Y11" s="63">
        <v>5</v>
      </c>
      <c r="Z11" s="63">
        <v>109</v>
      </c>
      <c r="AA11" s="78">
        <v>1</v>
      </c>
      <c r="AB11" s="78">
        <v>3</v>
      </c>
      <c r="AC11" s="63">
        <v>5</v>
      </c>
      <c r="AD11" s="63">
        <v>103</v>
      </c>
      <c r="AE11" s="63">
        <v>1</v>
      </c>
      <c r="AF11" s="63">
        <v>3</v>
      </c>
      <c r="AG11" s="63">
        <v>5</v>
      </c>
      <c r="AH11" s="63">
        <v>106</v>
      </c>
      <c r="AI11" s="63">
        <v>2</v>
      </c>
      <c r="AJ11" s="63">
        <v>6</v>
      </c>
      <c r="AK11" s="74">
        <v>5</v>
      </c>
      <c r="AL11" s="74">
        <v>105</v>
      </c>
      <c r="AM11" s="15">
        <f t="shared" si="5"/>
        <v>30</v>
      </c>
      <c r="AN11" s="15">
        <f t="shared" si="6"/>
        <v>552</v>
      </c>
      <c r="AO11" s="64">
        <v>1</v>
      </c>
      <c r="AP11" s="64">
        <v>12</v>
      </c>
      <c r="AQ11" s="64">
        <v>1</v>
      </c>
      <c r="AR11" s="64">
        <v>18</v>
      </c>
      <c r="AS11" s="15">
        <f t="shared" si="7"/>
        <v>2</v>
      </c>
      <c r="AT11" s="15">
        <f t="shared" si="8"/>
        <v>30</v>
      </c>
      <c r="AU11" s="16">
        <f t="shared" si="0"/>
        <v>54</v>
      </c>
      <c r="AV11" s="16">
        <f t="shared" si="0"/>
        <v>1052</v>
      </c>
      <c r="AW11" s="38">
        <f t="shared" si="1"/>
        <v>11.954545454545455</v>
      </c>
    </row>
    <row r="12" spans="1:49" ht="34.5" customHeight="1">
      <c r="A12" s="5"/>
      <c r="B12" s="20">
        <v>5</v>
      </c>
      <c r="C12" s="27" t="s">
        <v>31</v>
      </c>
      <c r="D12" s="66">
        <v>28</v>
      </c>
      <c r="E12" s="66">
        <v>4</v>
      </c>
      <c r="F12" s="80">
        <f t="shared" si="2"/>
        <v>32</v>
      </c>
      <c r="G12" s="20">
        <v>1</v>
      </c>
      <c r="H12" s="20">
        <v>18</v>
      </c>
      <c r="I12" s="65">
        <v>2</v>
      </c>
      <c r="J12" s="65">
        <v>37</v>
      </c>
      <c r="K12" s="65">
        <v>2</v>
      </c>
      <c r="L12" s="65">
        <v>40</v>
      </c>
      <c r="M12" s="65">
        <v>2</v>
      </c>
      <c r="N12" s="65">
        <v>30</v>
      </c>
      <c r="O12" s="65">
        <v>2</v>
      </c>
      <c r="P12" s="65">
        <v>33</v>
      </c>
      <c r="Q12" s="74">
        <v>0</v>
      </c>
      <c r="R12" s="74">
        <v>0</v>
      </c>
      <c r="S12" s="15">
        <f t="shared" si="3"/>
        <v>9</v>
      </c>
      <c r="T12" s="15">
        <f t="shared" si="4"/>
        <v>158</v>
      </c>
      <c r="U12" s="67">
        <v>2</v>
      </c>
      <c r="V12" s="67">
        <v>29</v>
      </c>
      <c r="W12" s="67">
        <v>0</v>
      </c>
      <c r="X12" s="67">
        <v>0</v>
      </c>
      <c r="Y12" s="67">
        <v>2</v>
      </c>
      <c r="Z12" s="67">
        <v>35</v>
      </c>
      <c r="AA12" s="78"/>
      <c r="AB12" s="78"/>
      <c r="AC12" s="67">
        <v>2</v>
      </c>
      <c r="AD12" s="67">
        <v>31</v>
      </c>
      <c r="AE12" s="67">
        <v>0</v>
      </c>
      <c r="AF12" s="67">
        <v>0</v>
      </c>
      <c r="AG12" s="67">
        <v>1</v>
      </c>
      <c r="AH12" s="67">
        <v>25</v>
      </c>
      <c r="AI12" s="67">
        <v>0</v>
      </c>
      <c r="AJ12" s="67">
        <v>0</v>
      </c>
      <c r="AK12" s="74">
        <v>2</v>
      </c>
      <c r="AL12" s="74">
        <v>27</v>
      </c>
      <c r="AM12" s="15">
        <f t="shared" si="5"/>
        <v>9</v>
      </c>
      <c r="AN12" s="15">
        <f t="shared" si="6"/>
        <v>147</v>
      </c>
      <c r="AO12" s="68">
        <v>1</v>
      </c>
      <c r="AP12" s="68">
        <v>11</v>
      </c>
      <c r="AQ12" s="68">
        <v>1</v>
      </c>
      <c r="AR12" s="68">
        <v>13</v>
      </c>
      <c r="AS12" s="15">
        <f t="shared" si="7"/>
        <v>2</v>
      </c>
      <c r="AT12" s="15">
        <f t="shared" si="8"/>
        <v>24</v>
      </c>
      <c r="AU12" s="16">
        <f t="shared" si="0"/>
        <v>20</v>
      </c>
      <c r="AV12" s="16">
        <f t="shared" si="0"/>
        <v>329</v>
      </c>
      <c r="AW12" s="38">
        <f t="shared" si="1"/>
        <v>10.28125</v>
      </c>
    </row>
    <row r="13" spans="1:49" ht="34.5" customHeight="1">
      <c r="A13" s="5"/>
      <c r="B13" s="20">
        <v>6</v>
      </c>
      <c r="C13" s="27" t="s">
        <v>32</v>
      </c>
      <c r="D13" s="30">
        <v>36</v>
      </c>
      <c r="E13" s="30">
        <v>3</v>
      </c>
      <c r="F13" s="80">
        <f t="shared" si="2"/>
        <v>39</v>
      </c>
      <c r="G13" s="20">
        <v>1</v>
      </c>
      <c r="H13" s="20">
        <v>16</v>
      </c>
      <c r="I13" s="29">
        <v>3</v>
      </c>
      <c r="J13" s="29">
        <v>67</v>
      </c>
      <c r="K13" s="29">
        <v>3</v>
      </c>
      <c r="L13" s="29">
        <v>62</v>
      </c>
      <c r="M13" s="29">
        <v>2</v>
      </c>
      <c r="N13" s="29">
        <v>53</v>
      </c>
      <c r="O13" s="29">
        <v>3</v>
      </c>
      <c r="P13" s="29">
        <v>63</v>
      </c>
      <c r="Q13" s="74">
        <v>0</v>
      </c>
      <c r="R13" s="74">
        <v>0</v>
      </c>
      <c r="S13" s="15">
        <f t="shared" si="3"/>
        <v>12</v>
      </c>
      <c r="T13" s="15">
        <f t="shared" si="4"/>
        <v>261</v>
      </c>
      <c r="U13" s="14">
        <v>2</v>
      </c>
      <c r="V13" s="14">
        <v>55</v>
      </c>
      <c r="W13" s="14">
        <v>0</v>
      </c>
      <c r="X13" s="14">
        <v>0</v>
      </c>
      <c r="Y13" s="14">
        <v>2</v>
      </c>
      <c r="Z13" s="14">
        <v>50</v>
      </c>
      <c r="AA13" s="78"/>
      <c r="AB13" s="78"/>
      <c r="AC13" s="39">
        <v>2</v>
      </c>
      <c r="AD13" s="39">
        <v>49</v>
      </c>
      <c r="AE13" s="14">
        <v>0</v>
      </c>
      <c r="AF13" s="14">
        <v>0</v>
      </c>
      <c r="AG13" s="39">
        <v>2</v>
      </c>
      <c r="AH13" s="39">
        <v>33</v>
      </c>
      <c r="AI13" s="14">
        <v>0</v>
      </c>
      <c r="AJ13" s="14">
        <v>0</v>
      </c>
      <c r="AK13" s="74">
        <v>2</v>
      </c>
      <c r="AL13" s="74">
        <v>38</v>
      </c>
      <c r="AM13" s="15">
        <f t="shared" si="5"/>
        <v>10</v>
      </c>
      <c r="AN13" s="15">
        <f t="shared" si="6"/>
        <v>225</v>
      </c>
      <c r="AO13" s="14">
        <v>1</v>
      </c>
      <c r="AP13" s="14">
        <v>15</v>
      </c>
      <c r="AQ13" s="14">
        <v>1</v>
      </c>
      <c r="AR13" s="14">
        <v>10</v>
      </c>
      <c r="AS13" s="15">
        <f t="shared" si="7"/>
        <v>2</v>
      </c>
      <c r="AT13" s="15">
        <f t="shared" si="8"/>
        <v>25</v>
      </c>
      <c r="AU13" s="16">
        <f t="shared" si="0"/>
        <v>24</v>
      </c>
      <c r="AV13" s="16">
        <f t="shared" si="0"/>
        <v>511</v>
      </c>
      <c r="AW13" s="38">
        <f t="shared" si="1"/>
        <v>13.102564102564102</v>
      </c>
    </row>
    <row r="14" spans="1:49" ht="34.5" customHeight="1">
      <c r="A14" s="5"/>
      <c r="B14" s="20">
        <v>7</v>
      </c>
      <c r="C14" s="27" t="s">
        <v>33</v>
      </c>
      <c r="D14" s="60">
        <v>34</v>
      </c>
      <c r="E14" s="60">
        <v>4</v>
      </c>
      <c r="F14" s="80">
        <f t="shared" si="2"/>
        <v>38</v>
      </c>
      <c r="G14" s="20">
        <v>1</v>
      </c>
      <c r="H14" s="20">
        <v>17</v>
      </c>
      <c r="I14" s="59">
        <v>2</v>
      </c>
      <c r="J14" s="59">
        <v>57</v>
      </c>
      <c r="K14" s="59">
        <v>2</v>
      </c>
      <c r="L14" s="59">
        <v>58</v>
      </c>
      <c r="M14" s="59">
        <v>2</v>
      </c>
      <c r="N14" s="59">
        <v>42</v>
      </c>
      <c r="O14" s="59">
        <v>2</v>
      </c>
      <c r="P14" s="59">
        <v>50</v>
      </c>
      <c r="Q14" s="74">
        <v>0</v>
      </c>
      <c r="R14" s="74">
        <v>0</v>
      </c>
      <c r="S14" s="15">
        <f t="shared" si="3"/>
        <v>9</v>
      </c>
      <c r="T14" s="15">
        <f t="shared" si="4"/>
        <v>224</v>
      </c>
      <c r="U14" s="61">
        <v>3</v>
      </c>
      <c r="V14" s="61">
        <v>58</v>
      </c>
      <c r="W14" s="61">
        <v>0</v>
      </c>
      <c r="X14" s="61">
        <v>0</v>
      </c>
      <c r="Y14" s="61">
        <v>2</v>
      </c>
      <c r="Z14" s="61">
        <v>47</v>
      </c>
      <c r="AA14" s="78"/>
      <c r="AB14" s="78"/>
      <c r="AC14" s="61">
        <v>2</v>
      </c>
      <c r="AD14" s="61">
        <v>53</v>
      </c>
      <c r="AE14" s="61">
        <v>0</v>
      </c>
      <c r="AF14" s="61">
        <v>0</v>
      </c>
      <c r="AG14" s="61">
        <v>2</v>
      </c>
      <c r="AH14" s="61">
        <v>38</v>
      </c>
      <c r="AI14" s="61">
        <v>0</v>
      </c>
      <c r="AJ14" s="61">
        <v>0</v>
      </c>
      <c r="AK14" s="74">
        <v>2</v>
      </c>
      <c r="AL14" s="74">
        <v>33</v>
      </c>
      <c r="AM14" s="15">
        <f t="shared" si="5"/>
        <v>11</v>
      </c>
      <c r="AN14" s="15">
        <f t="shared" si="6"/>
        <v>229</v>
      </c>
      <c r="AO14" s="62">
        <v>1</v>
      </c>
      <c r="AP14" s="62">
        <v>19</v>
      </c>
      <c r="AQ14" s="62">
        <v>1</v>
      </c>
      <c r="AR14" s="62">
        <v>10</v>
      </c>
      <c r="AS14" s="15">
        <f t="shared" si="7"/>
        <v>2</v>
      </c>
      <c r="AT14" s="15">
        <f t="shared" si="8"/>
        <v>29</v>
      </c>
      <c r="AU14" s="16">
        <f t="shared" si="0"/>
        <v>22</v>
      </c>
      <c r="AV14" s="16">
        <f t="shared" si="0"/>
        <v>482</v>
      </c>
      <c r="AW14" s="38">
        <f t="shared" si="1"/>
        <v>12.68421052631579</v>
      </c>
    </row>
    <row r="15" spans="1:49" ht="34.5" customHeight="1">
      <c r="A15" s="5"/>
      <c r="B15" s="22"/>
      <c r="C15" s="23" t="s">
        <v>34</v>
      </c>
      <c r="D15" s="48">
        <f>SUM(D8:D14)</f>
        <v>355</v>
      </c>
      <c r="E15" s="48">
        <f aca="true" t="shared" si="9" ref="E15:AV15">SUM(E8:E14)</f>
        <v>42</v>
      </c>
      <c r="F15" s="48">
        <f t="shared" si="9"/>
        <v>397</v>
      </c>
      <c r="G15" s="48">
        <f t="shared" si="9"/>
        <v>9</v>
      </c>
      <c r="H15" s="48">
        <f t="shared" si="9"/>
        <v>118</v>
      </c>
      <c r="I15" s="48">
        <f t="shared" si="9"/>
        <v>24</v>
      </c>
      <c r="J15" s="48">
        <f t="shared" si="9"/>
        <v>570</v>
      </c>
      <c r="K15" s="48">
        <f t="shared" si="9"/>
        <v>22</v>
      </c>
      <c r="L15" s="48">
        <f t="shared" si="9"/>
        <v>554</v>
      </c>
      <c r="M15" s="48">
        <f t="shared" si="9"/>
        <v>24</v>
      </c>
      <c r="N15" s="48">
        <f t="shared" si="9"/>
        <v>565</v>
      </c>
      <c r="O15" s="48">
        <f t="shared" si="9"/>
        <v>24</v>
      </c>
      <c r="P15" s="48">
        <f t="shared" si="9"/>
        <v>521</v>
      </c>
      <c r="Q15" s="48">
        <f t="shared" si="9"/>
        <v>1</v>
      </c>
      <c r="R15" s="48">
        <f t="shared" si="9"/>
        <v>5</v>
      </c>
      <c r="S15" s="48">
        <f t="shared" si="9"/>
        <v>104</v>
      </c>
      <c r="T15" s="48">
        <f t="shared" si="9"/>
        <v>2333</v>
      </c>
      <c r="U15" s="48">
        <f t="shared" si="9"/>
        <v>23</v>
      </c>
      <c r="V15" s="48">
        <f t="shared" si="9"/>
        <v>521</v>
      </c>
      <c r="W15" s="48">
        <f t="shared" si="9"/>
        <v>1</v>
      </c>
      <c r="X15" s="48">
        <f t="shared" si="9"/>
        <v>6</v>
      </c>
      <c r="Y15" s="48">
        <f t="shared" si="9"/>
        <v>23</v>
      </c>
      <c r="Z15" s="48">
        <f t="shared" si="9"/>
        <v>519</v>
      </c>
      <c r="AA15" s="48">
        <f t="shared" si="9"/>
        <v>1</v>
      </c>
      <c r="AB15" s="48">
        <f t="shared" si="9"/>
        <v>3</v>
      </c>
      <c r="AC15" s="48">
        <f t="shared" si="9"/>
        <v>25</v>
      </c>
      <c r="AD15" s="48">
        <f t="shared" si="9"/>
        <v>536</v>
      </c>
      <c r="AE15" s="48">
        <f t="shared" si="9"/>
        <v>1</v>
      </c>
      <c r="AF15" s="48">
        <f t="shared" si="9"/>
        <v>3</v>
      </c>
      <c r="AG15" s="48">
        <f t="shared" si="9"/>
        <v>20</v>
      </c>
      <c r="AH15" s="48">
        <f t="shared" si="9"/>
        <v>390</v>
      </c>
      <c r="AI15" s="48">
        <f t="shared" si="9"/>
        <v>2</v>
      </c>
      <c r="AJ15" s="48">
        <f t="shared" si="9"/>
        <v>6</v>
      </c>
      <c r="AK15" s="48">
        <f t="shared" si="9"/>
        <v>21</v>
      </c>
      <c r="AL15" s="48">
        <f t="shared" si="9"/>
        <v>428</v>
      </c>
      <c r="AM15" s="48">
        <f t="shared" si="9"/>
        <v>117</v>
      </c>
      <c r="AN15" s="48">
        <f t="shared" si="9"/>
        <v>2412</v>
      </c>
      <c r="AO15" s="48">
        <f t="shared" si="9"/>
        <v>9</v>
      </c>
      <c r="AP15" s="48">
        <f t="shared" si="9"/>
        <v>132</v>
      </c>
      <c r="AQ15" s="48">
        <f t="shared" si="9"/>
        <v>8</v>
      </c>
      <c r="AR15" s="48">
        <f t="shared" si="9"/>
        <v>118</v>
      </c>
      <c r="AS15" s="48">
        <f t="shared" si="9"/>
        <v>17</v>
      </c>
      <c r="AT15" s="48">
        <f t="shared" si="9"/>
        <v>250</v>
      </c>
      <c r="AU15" s="48">
        <f t="shared" si="9"/>
        <v>238</v>
      </c>
      <c r="AV15" s="48">
        <f t="shared" si="9"/>
        <v>4995</v>
      </c>
      <c r="AW15" s="45">
        <f t="shared" si="1"/>
        <v>12.581863979848867</v>
      </c>
    </row>
    <row r="16" spans="1:49" ht="34.5" customHeight="1">
      <c r="A16" s="5"/>
      <c r="B16" s="20">
        <v>8</v>
      </c>
      <c r="C16" s="27" t="s">
        <v>35</v>
      </c>
      <c r="D16" s="52">
        <v>20</v>
      </c>
      <c r="E16" s="52">
        <v>3</v>
      </c>
      <c r="F16" s="80">
        <f t="shared" si="2"/>
        <v>23</v>
      </c>
      <c r="G16" s="20">
        <v>1</v>
      </c>
      <c r="H16" s="20">
        <v>18</v>
      </c>
      <c r="I16" s="51">
        <v>1</v>
      </c>
      <c r="J16" s="51">
        <v>21</v>
      </c>
      <c r="K16" s="51">
        <v>2</v>
      </c>
      <c r="L16" s="51">
        <v>29</v>
      </c>
      <c r="M16" s="51">
        <v>1</v>
      </c>
      <c r="N16" s="51">
        <v>22</v>
      </c>
      <c r="O16" s="51">
        <v>1</v>
      </c>
      <c r="P16" s="51">
        <v>21</v>
      </c>
      <c r="Q16" s="74">
        <v>0</v>
      </c>
      <c r="R16" s="74">
        <v>0</v>
      </c>
      <c r="S16" s="15">
        <f>G16+I16+K16+M16+O16+Q16</f>
        <v>6</v>
      </c>
      <c r="T16" s="15">
        <f>H16+J16+L16+N16+P16+R16</f>
        <v>111</v>
      </c>
      <c r="U16" s="53">
        <v>1</v>
      </c>
      <c r="V16" s="53">
        <v>21</v>
      </c>
      <c r="W16" s="53">
        <v>0</v>
      </c>
      <c r="X16" s="53">
        <v>0</v>
      </c>
      <c r="Y16" s="53">
        <v>2</v>
      </c>
      <c r="Z16" s="53">
        <v>30</v>
      </c>
      <c r="AA16" s="78"/>
      <c r="AB16" s="78"/>
      <c r="AC16" s="53">
        <v>2</v>
      </c>
      <c r="AD16" s="53">
        <v>31</v>
      </c>
      <c r="AE16" s="53">
        <v>0</v>
      </c>
      <c r="AF16" s="53">
        <v>0</v>
      </c>
      <c r="AG16" s="53">
        <v>1</v>
      </c>
      <c r="AH16" s="53">
        <v>15</v>
      </c>
      <c r="AI16" s="53">
        <v>0</v>
      </c>
      <c r="AJ16" s="53">
        <v>0</v>
      </c>
      <c r="AK16" s="74">
        <v>1</v>
      </c>
      <c r="AL16" s="74">
        <v>18</v>
      </c>
      <c r="AM16" s="15">
        <f>U16+W16+Y16+AA16+AC16+AE16+AG16+AI16+AK16</f>
        <v>7</v>
      </c>
      <c r="AN16" s="15">
        <f>V16+X16+Z16+AB16+AD16+AF16+AH16+AJ16+AL16</f>
        <v>115</v>
      </c>
      <c r="AO16" s="54">
        <v>1</v>
      </c>
      <c r="AP16" s="54">
        <v>8</v>
      </c>
      <c r="AQ16" s="54">
        <v>1</v>
      </c>
      <c r="AR16" s="54">
        <v>7</v>
      </c>
      <c r="AS16" s="15">
        <f>AO16+AQ16</f>
        <v>2</v>
      </c>
      <c r="AT16" s="15">
        <f>AP16+AR16</f>
        <v>15</v>
      </c>
      <c r="AU16" s="16">
        <f aca="true" t="shared" si="10" ref="AU16:AU24">S16+AM16+AS16</f>
        <v>15</v>
      </c>
      <c r="AV16" s="16">
        <f aca="true" t="shared" si="11" ref="AV16:AV24">T16+AN16+AT16</f>
        <v>241</v>
      </c>
      <c r="AW16" s="38">
        <f t="shared" si="1"/>
        <v>10.478260869565217</v>
      </c>
    </row>
    <row r="17" spans="1:49" ht="34.5" customHeight="1">
      <c r="A17" s="5"/>
      <c r="B17" s="20">
        <v>9</v>
      </c>
      <c r="C17" s="27" t="s">
        <v>36</v>
      </c>
      <c r="D17" s="32">
        <v>18</v>
      </c>
      <c r="E17" s="32">
        <v>3</v>
      </c>
      <c r="F17" s="80">
        <f t="shared" si="2"/>
        <v>21</v>
      </c>
      <c r="G17" s="20">
        <v>0</v>
      </c>
      <c r="H17" s="20">
        <v>0</v>
      </c>
      <c r="I17" s="31">
        <v>1</v>
      </c>
      <c r="J17" s="31">
        <v>15</v>
      </c>
      <c r="K17" s="31">
        <v>1</v>
      </c>
      <c r="L17" s="31">
        <v>14</v>
      </c>
      <c r="M17" s="31">
        <v>1</v>
      </c>
      <c r="N17" s="31">
        <v>18</v>
      </c>
      <c r="O17" s="31">
        <v>1</v>
      </c>
      <c r="P17" s="31">
        <v>8</v>
      </c>
      <c r="Q17" s="74">
        <v>0</v>
      </c>
      <c r="R17" s="74">
        <v>0</v>
      </c>
      <c r="S17" s="15">
        <f aca="true" t="shared" si="12" ref="S17:S24">G17+I17+K17+M17+O17+Q17</f>
        <v>4</v>
      </c>
      <c r="T17" s="15">
        <f aca="true" t="shared" si="13" ref="T17:T24">H17+J17+L17+N17+P17+R17</f>
        <v>55</v>
      </c>
      <c r="U17" s="31">
        <v>1</v>
      </c>
      <c r="V17" s="31">
        <v>15</v>
      </c>
      <c r="W17" s="31">
        <v>0</v>
      </c>
      <c r="X17" s="31">
        <v>0</v>
      </c>
      <c r="Y17" s="31">
        <v>1</v>
      </c>
      <c r="Z17" s="31">
        <v>12</v>
      </c>
      <c r="AA17" s="78"/>
      <c r="AB17" s="78"/>
      <c r="AC17" s="39">
        <v>1</v>
      </c>
      <c r="AD17" s="39">
        <v>5</v>
      </c>
      <c r="AE17" s="31">
        <v>0</v>
      </c>
      <c r="AF17" s="31">
        <v>0</v>
      </c>
      <c r="AG17" s="39">
        <v>1</v>
      </c>
      <c r="AH17" s="39">
        <v>13</v>
      </c>
      <c r="AI17" s="31">
        <v>0</v>
      </c>
      <c r="AJ17" s="31">
        <v>0</v>
      </c>
      <c r="AK17" s="74">
        <v>1</v>
      </c>
      <c r="AL17" s="74">
        <v>7</v>
      </c>
      <c r="AM17" s="15">
        <f aca="true" t="shared" si="14" ref="AM17:AM24">U17+W17+Y17+AA17+AC17+AE17+AG17+AI17+AK17</f>
        <v>5</v>
      </c>
      <c r="AN17" s="15">
        <f aca="true" t="shared" si="15" ref="AN17:AN24">V17+X17+Z17+AB17+AD17+AF17+AH17+AJ17+AL17</f>
        <v>52</v>
      </c>
      <c r="AO17" s="14">
        <v>1</v>
      </c>
      <c r="AP17" s="14">
        <v>5</v>
      </c>
      <c r="AQ17" s="14">
        <v>1</v>
      </c>
      <c r="AR17" s="14">
        <v>6</v>
      </c>
      <c r="AS17" s="15">
        <f aca="true" t="shared" si="16" ref="AS17:AS24">AO17+AQ17</f>
        <v>2</v>
      </c>
      <c r="AT17" s="15">
        <f aca="true" t="shared" si="17" ref="AT17:AT24">AP17+AR17</f>
        <v>11</v>
      </c>
      <c r="AU17" s="16">
        <f t="shared" si="10"/>
        <v>11</v>
      </c>
      <c r="AV17" s="16">
        <f t="shared" si="11"/>
        <v>118</v>
      </c>
      <c r="AW17" s="38">
        <f t="shared" si="1"/>
        <v>5.619047619047619</v>
      </c>
    </row>
    <row r="18" spans="1:49" ht="34.5" customHeight="1">
      <c r="A18" s="5"/>
      <c r="B18" s="20">
        <v>10</v>
      </c>
      <c r="C18" s="27" t="s">
        <v>37</v>
      </c>
      <c r="D18" s="21">
        <v>16</v>
      </c>
      <c r="E18" s="21">
        <v>2</v>
      </c>
      <c r="F18" s="80">
        <f t="shared" si="2"/>
        <v>18</v>
      </c>
      <c r="G18" s="20">
        <v>1</v>
      </c>
      <c r="H18" s="20">
        <v>3</v>
      </c>
      <c r="I18" s="14">
        <v>1</v>
      </c>
      <c r="J18" s="14">
        <v>9</v>
      </c>
      <c r="K18" s="14">
        <v>1</v>
      </c>
      <c r="L18" s="14">
        <v>8</v>
      </c>
      <c r="M18" s="14">
        <v>1</v>
      </c>
      <c r="N18" s="14">
        <v>9</v>
      </c>
      <c r="O18" s="14">
        <v>1</v>
      </c>
      <c r="P18" s="14">
        <v>6</v>
      </c>
      <c r="Q18" s="74">
        <v>0</v>
      </c>
      <c r="R18" s="74">
        <v>0</v>
      </c>
      <c r="S18" s="15">
        <f t="shared" si="12"/>
        <v>5</v>
      </c>
      <c r="T18" s="15">
        <f t="shared" si="13"/>
        <v>35</v>
      </c>
      <c r="U18" s="14">
        <v>1</v>
      </c>
      <c r="V18" s="14">
        <v>7</v>
      </c>
      <c r="W18" s="14">
        <v>0</v>
      </c>
      <c r="X18" s="14">
        <v>0</v>
      </c>
      <c r="Y18" s="14">
        <v>1</v>
      </c>
      <c r="Z18" s="14">
        <v>11</v>
      </c>
      <c r="AA18" s="78"/>
      <c r="AB18" s="78"/>
      <c r="AC18" s="39">
        <v>1</v>
      </c>
      <c r="AD18" s="39">
        <v>6</v>
      </c>
      <c r="AE18" s="14">
        <v>0</v>
      </c>
      <c r="AF18" s="14">
        <v>0</v>
      </c>
      <c r="AG18" s="39">
        <v>1</v>
      </c>
      <c r="AH18" s="39">
        <v>8</v>
      </c>
      <c r="AI18" s="14">
        <v>0</v>
      </c>
      <c r="AJ18" s="14">
        <v>0</v>
      </c>
      <c r="AK18" s="74">
        <v>1</v>
      </c>
      <c r="AL18" s="74">
        <v>5</v>
      </c>
      <c r="AM18" s="15">
        <f t="shared" si="14"/>
        <v>5</v>
      </c>
      <c r="AN18" s="15">
        <f t="shared" si="15"/>
        <v>37</v>
      </c>
      <c r="AO18" s="14">
        <v>1</v>
      </c>
      <c r="AP18" s="14">
        <v>3</v>
      </c>
      <c r="AQ18" s="14">
        <v>1</v>
      </c>
      <c r="AR18" s="14">
        <v>3</v>
      </c>
      <c r="AS18" s="15">
        <f t="shared" si="16"/>
        <v>2</v>
      </c>
      <c r="AT18" s="15">
        <f t="shared" si="17"/>
        <v>6</v>
      </c>
      <c r="AU18" s="16">
        <f t="shared" si="10"/>
        <v>12</v>
      </c>
      <c r="AV18" s="16">
        <f t="shared" si="11"/>
        <v>78</v>
      </c>
      <c r="AW18" s="38">
        <f t="shared" si="1"/>
        <v>4.333333333333333</v>
      </c>
    </row>
    <row r="19" spans="1:49" ht="34.5" customHeight="1">
      <c r="A19" s="5"/>
      <c r="B19" s="20">
        <v>11</v>
      </c>
      <c r="C19" s="27" t="s">
        <v>38</v>
      </c>
      <c r="D19" s="72">
        <v>12</v>
      </c>
      <c r="E19" s="72">
        <v>2</v>
      </c>
      <c r="F19" s="80">
        <f t="shared" si="2"/>
        <v>14</v>
      </c>
      <c r="G19" s="20">
        <v>0</v>
      </c>
      <c r="H19" s="20">
        <v>0</v>
      </c>
      <c r="I19" s="71">
        <v>1</v>
      </c>
      <c r="J19" s="71">
        <v>3</v>
      </c>
      <c r="K19" s="71">
        <v>1</v>
      </c>
      <c r="L19" s="71">
        <v>5</v>
      </c>
      <c r="M19" s="71">
        <v>1</v>
      </c>
      <c r="N19" s="71">
        <v>4</v>
      </c>
      <c r="O19" s="71">
        <v>1</v>
      </c>
      <c r="P19" s="71">
        <v>6</v>
      </c>
      <c r="Q19" s="74">
        <v>0</v>
      </c>
      <c r="R19" s="74">
        <v>0</v>
      </c>
      <c r="S19" s="15">
        <f t="shared" si="12"/>
        <v>4</v>
      </c>
      <c r="T19" s="15">
        <f t="shared" si="13"/>
        <v>18</v>
      </c>
      <c r="U19" s="73">
        <v>1</v>
      </c>
      <c r="V19" s="73">
        <v>6</v>
      </c>
      <c r="W19" s="73">
        <v>0</v>
      </c>
      <c r="X19" s="73">
        <v>0</v>
      </c>
      <c r="Y19" s="73">
        <v>1</v>
      </c>
      <c r="Z19" s="73">
        <v>6</v>
      </c>
      <c r="AA19" s="78"/>
      <c r="AB19" s="78"/>
      <c r="AC19" s="73">
        <v>1</v>
      </c>
      <c r="AD19" s="73">
        <v>7</v>
      </c>
      <c r="AE19" s="73">
        <v>0</v>
      </c>
      <c r="AF19" s="73">
        <v>0</v>
      </c>
      <c r="AG19" s="73">
        <v>1</v>
      </c>
      <c r="AH19" s="73">
        <v>6</v>
      </c>
      <c r="AI19" s="73">
        <v>0</v>
      </c>
      <c r="AJ19" s="73">
        <v>0</v>
      </c>
      <c r="AK19" s="74">
        <v>1</v>
      </c>
      <c r="AL19" s="74">
        <v>8</v>
      </c>
      <c r="AM19" s="15">
        <f t="shared" si="14"/>
        <v>5</v>
      </c>
      <c r="AN19" s="15">
        <f t="shared" si="15"/>
        <v>33</v>
      </c>
      <c r="AO19" s="74">
        <v>0</v>
      </c>
      <c r="AP19" s="74">
        <v>0</v>
      </c>
      <c r="AQ19" s="74">
        <v>1</v>
      </c>
      <c r="AR19" s="74">
        <v>2</v>
      </c>
      <c r="AS19" s="15">
        <f t="shared" si="16"/>
        <v>1</v>
      </c>
      <c r="AT19" s="15">
        <f t="shared" si="17"/>
        <v>2</v>
      </c>
      <c r="AU19" s="16">
        <f t="shared" si="10"/>
        <v>10</v>
      </c>
      <c r="AV19" s="16">
        <f t="shared" si="11"/>
        <v>53</v>
      </c>
      <c r="AW19" s="38">
        <f t="shared" si="1"/>
        <v>3.7857142857142856</v>
      </c>
    </row>
    <row r="20" spans="1:49" ht="34.5" customHeight="1">
      <c r="A20" s="5"/>
      <c r="B20" s="20">
        <v>12</v>
      </c>
      <c r="C20" s="27" t="s">
        <v>39</v>
      </c>
      <c r="D20" s="49">
        <v>19</v>
      </c>
      <c r="E20" s="49">
        <v>3</v>
      </c>
      <c r="F20" s="80">
        <f t="shared" si="2"/>
        <v>22</v>
      </c>
      <c r="G20" s="50">
        <v>1</v>
      </c>
      <c r="H20" s="50">
        <v>6</v>
      </c>
      <c r="I20" s="28">
        <v>1</v>
      </c>
      <c r="J20" s="28">
        <v>5</v>
      </c>
      <c r="K20" s="28">
        <v>1</v>
      </c>
      <c r="L20" s="28">
        <v>6</v>
      </c>
      <c r="M20" s="28">
        <v>1</v>
      </c>
      <c r="N20" s="28">
        <v>6</v>
      </c>
      <c r="O20" s="28">
        <v>1</v>
      </c>
      <c r="P20" s="28">
        <v>6</v>
      </c>
      <c r="Q20" s="28">
        <v>0</v>
      </c>
      <c r="R20" s="28">
        <v>0</v>
      </c>
      <c r="S20" s="15">
        <f t="shared" si="12"/>
        <v>5</v>
      </c>
      <c r="T20" s="15">
        <f t="shared" si="13"/>
        <v>29</v>
      </c>
      <c r="U20" s="28">
        <v>1</v>
      </c>
      <c r="V20" s="28">
        <v>7</v>
      </c>
      <c r="W20" s="28">
        <v>0</v>
      </c>
      <c r="X20" s="28">
        <v>0</v>
      </c>
      <c r="Y20" s="28">
        <v>1</v>
      </c>
      <c r="Z20" s="28">
        <v>3</v>
      </c>
      <c r="AA20" s="28"/>
      <c r="AB20" s="28"/>
      <c r="AC20" s="28">
        <v>1</v>
      </c>
      <c r="AD20" s="28">
        <v>6</v>
      </c>
      <c r="AE20" s="28">
        <v>0</v>
      </c>
      <c r="AF20" s="28">
        <v>0</v>
      </c>
      <c r="AG20" s="28">
        <v>1</v>
      </c>
      <c r="AH20" s="28">
        <v>4</v>
      </c>
      <c r="AI20" s="28">
        <v>0</v>
      </c>
      <c r="AJ20" s="28">
        <v>0</v>
      </c>
      <c r="AK20" s="28">
        <v>1</v>
      </c>
      <c r="AL20" s="28">
        <v>5</v>
      </c>
      <c r="AM20" s="15">
        <f t="shared" si="14"/>
        <v>5</v>
      </c>
      <c r="AN20" s="15">
        <f t="shared" si="15"/>
        <v>25</v>
      </c>
      <c r="AO20" s="28">
        <v>1</v>
      </c>
      <c r="AP20" s="28">
        <v>3</v>
      </c>
      <c r="AQ20" s="28">
        <v>1</v>
      </c>
      <c r="AR20" s="28">
        <v>3</v>
      </c>
      <c r="AS20" s="15">
        <f t="shared" si="16"/>
        <v>2</v>
      </c>
      <c r="AT20" s="15">
        <f t="shared" si="17"/>
        <v>6</v>
      </c>
      <c r="AU20" s="16">
        <f t="shared" si="10"/>
        <v>12</v>
      </c>
      <c r="AV20" s="16">
        <f t="shared" si="11"/>
        <v>60</v>
      </c>
      <c r="AW20" s="38">
        <f t="shared" si="1"/>
        <v>2.727272727272727</v>
      </c>
    </row>
    <row r="21" spans="1:49" ht="34.5" customHeight="1">
      <c r="A21" s="5"/>
      <c r="B21" s="20">
        <v>13</v>
      </c>
      <c r="C21" s="27" t="s">
        <v>40</v>
      </c>
      <c r="D21" s="79">
        <v>26</v>
      </c>
      <c r="E21" s="79">
        <v>3</v>
      </c>
      <c r="F21" s="80">
        <f t="shared" si="2"/>
        <v>29</v>
      </c>
      <c r="G21" s="78">
        <v>0</v>
      </c>
      <c r="H21" s="78">
        <v>0</v>
      </c>
      <c r="I21" s="78">
        <v>2</v>
      </c>
      <c r="J21" s="78">
        <v>32</v>
      </c>
      <c r="K21" s="78">
        <v>1</v>
      </c>
      <c r="L21" s="78">
        <v>23</v>
      </c>
      <c r="M21" s="78">
        <v>2</v>
      </c>
      <c r="N21" s="78">
        <v>33</v>
      </c>
      <c r="O21" s="78">
        <v>2</v>
      </c>
      <c r="P21" s="78">
        <v>34</v>
      </c>
      <c r="Q21" s="78">
        <v>0</v>
      </c>
      <c r="R21" s="78">
        <v>0</v>
      </c>
      <c r="S21" s="15">
        <f t="shared" si="12"/>
        <v>7</v>
      </c>
      <c r="T21" s="15">
        <f t="shared" si="13"/>
        <v>122</v>
      </c>
      <c r="U21" s="69">
        <v>2</v>
      </c>
      <c r="V21" s="69">
        <v>28</v>
      </c>
      <c r="W21" s="69">
        <v>0</v>
      </c>
      <c r="X21" s="69">
        <v>0</v>
      </c>
      <c r="Y21" s="69">
        <v>1</v>
      </c>
      <c r="Z21" s="69">
        <v>22</v>
      </c>
      <c r="AA21" s="78"/>
      <c r="AB21" s="78"/>
      <c r="AC21" s="69">
        <v>2</v>
      </c>
      <c r="AD21" s="69">
        <v>30</v>
      </c>
      <c r="AE21" s="69">
        <v>0</v>
      </c>
      <c r="AF21" s="69">
        <v>0</v>
      </c>
      <c r="AG21" s="69">
        <v>1</v>
      </c>
      <c r="AH21" s="69">
        <v>21</v>
      </c>
      <c r="AI21" s="69">
        <v>0</v>
      </c>
      <c r="AJ21" s="69">
        <v>0</v>
      </c>
      <c r="AK21" s="74">
        <v>1</v>
      </c>
      <c r="AL21" s="74">
        <v>14</v>
      </c>
      <c r="AM21" s="15">
        <f t="shared" si="14"/>
        <v>7</v>
      </c>
      <c r="AN21" s="15">
        <f t="shared" si="15"/>
        <v>115</v>
      </c>
      <c r="AO21" s="70">
        <v>1</v>
      </c>
      <c r="AP21" s="70">
        <v>14</v>
      </c>
      <c r="AQ21" s="70">
        <v>0</v>
      </c>
      <c r="AR21" s="70">
        <v>0</v>
      </c>
      <c r="AS21" s="15">
        <f t="shared" si="16"/>
        <v>1</v>
      </c>
      <c r="AT21" s="15">
        <f t="shared" si="17"/>
        <v>14</v>
      </c>
      <c r="AU21" s="16">
        <f t="shared" si="10"/>
        <v>15</v>
      </c>
      <c r="AV21" s="16">
        <f t="shared" si="11"/>
        <v>251</v>
      </c>
      <c r="AW21" s="38">
        <f t="shared" si="1"/>
        <v>8.655172413793103</v>
      </c>
    </row>
    <row r="22" spans="1:49" ht="34.5" customHeight="1">
      <c r="A22" s="5">
        <v>2</v>
      </c>
      <c r="B22" s="20">
        <v>14</v>
      </c>
      <c r="C22" s="27" t="s">
        <v>41</v>
      </c>
      <c r="D22" s="56">
        <v>32</v>
      </c>
      <c r="E22" s="56">
        <v>5</v>
      </c>
      <c r="F22" s="80">
        <f t="shared" si="2"/>
        <v>37</v>
      </c>
      <c r="G22" s="20">
        <v>2</v>
      </c>
      <c r="H22" s="20">
        <v>18</v>
      </c>
      <c r="I22" s="55">
        <v>2</v>
      </c>
      <c r="J22" s="55">
        <v>42</v>
      </c>
      <c r="K22" s="55">
        <v>2</v>
      </c>
      <c r="L22" s="55">
        <v>54</v>
      </c>
      <c r="M22" s="55">
        <v>2</v>
      </c>
      <c r="N22" s="55">
        <v>37</v>
      </c>
      <c r="O22" s="55">
        <v>2</v>
      </c>
      <c r="P22" s="55">
        <v>44</v>
      </c>
      <c r="Q22" s="74">
        <v>0</v>
      </c>
      <c r="R22" s="74">
        <v>0</v>
      </c>
      <c r="S22" s="15">
        <f t="shared" si="12"/>
        <v>10</v>
      </c>
      <c r="T22" s="15">
        <f t="shared" si="13"/>
        <v>195</v>
      </c>
      <c r="U22" s="57">
        <v>2</v>
      </c>
      <c r="V22" s="57">
        <v>35</v>
      </c>
      <c r="W22" s="57">
        <v>0</v>
      </c>
      <c r="X22" s="57">
        <v>0</v>
      </c>
      <c r="Y22" s="57">
        <v>2</v>
      </c>
      <c r="Z22" s="57">
        <v>46</v>
      </c>
      <c r="AA22" s="78"/>
      <c r="AB22" s="78"/>
      <c r="AC22" s="57">
        <v>2</v>
      </c>
      <c r="AD22" s="57">
        <v>28</v>
      </c>
      <c r="AE22" s="57">
        <v>0</v>
      </c>
      <c r="AF22" s="57">
        <v>0</v>
      </c>
      <c r="AG22" s="57">
        <v>2</v>
      </c>
      <c r="AH22" s="57">
        <v>28</v>
      </c>
      <c r="AI22" s="57">
        <v>0</v>
      </c>
      <c r="AJ22" s="57">
        <v>0</v>
      </c>
      <c r="AK22" s="74">
        <v>1</v>
      </c>
      <c r="AL22" s="74">
        <v>25</v>
      </c>
      <c r="AM22" s="15">
        <f t="shared" si="14"/>
        <v>9</v>
      </c>
      <c r="AN22" s="15">
        <f t="shared" si="15"/>
        <v>162</v>
      </c>
      <c r="AO22" s="58">
        <v>1</v>
      </c>
      <c r="AP22" s="58">
        <v>19</v>
      </c>
      <c r="AQ22" s="58">
        <v>1</v>
      </c>
      <c r="AR22" s="58">
        <v>10</v>
      </c>
      <c r="AS22" s="15">
        <f t="shared" si="16"/>
        <v>2</v>
      </c>
      <c r="AT22" s="15">
        <f t="shared" si="17"/>
        <v>29</v>
      </c>
      <c r="AU22" s="16">
        <f t="shared" si="10"/>
        <v>21</v>
      </c>
      <c r="AV22" s="16">
        <f t="shared" si="11"/>
        <v>386</v>
      </c>
      <c r="AW22" s="38">
        <f t="shared" si="1"/>
        <v>10.432432432432432</v>
      </c>
    </row>
    <row r="23" spans="1:49" ht="34.5" customHeight="1">
      <c r="A23" s="5">
        <v>3</v>
      </c>
      <c r="B23" s="20">
        <v>15</v>
      </c>
      <c r="C23" s="81" t="s">
        <v>42</v>
      </c>
      <c r="D23" s="33">
        <v>38</v>
      </c>
      <c r="E23" s="33">
        <v>5</v>
      </c>
      <c r="F23" s="80">
        <f t="shared" si="2"/>
        <v>43</v>
      </c>
      <c r="G23" s="37">
        <v>2</v>
      </c>
      <c r="H23" s="37">
        <v>30</v>
      </c>
      <c r="I23" s="34">
        <v>2</v>
      </c>
      <c r="J23" s="28">
        <v>42</v>
      </c>
      <c r="K23" s="34">
        <v>2</v>
      </c>
      <c r="L23" s="34">
        <v>37</v>
      </c>
      <c r="M23" s="34">
        <v>2</v>
      </c>
      <c r="N23" s="34">
        <v>28</v>
      </c>
      <c r="O23" s="34">
        <v>2</v>
      </c>
      <c r="P23" s="34">
        <v>30</v>
      </c>
      <c r="Q23" s="74">
        <v>0</v>
      </c>
      <c r="R23" s="74">
        <v>0</v>
      </c>
      <c r="S23" s="15">
        <f t="shared" si="12"/>
        <v>10</v>
      </c>
      <c r="T23" s="15">
        <f t="shared" si="13"/>
        <v>167</v>
      </c>
      <c r="U23" s="35">
        <v>2</v>
      </c>
      <c r="V23" s="35">
        <v>32</v>
      </c>
      <c r="W23" s="35">
        <v>0</v>
      </c>
      <c r="X23" s="35">
        <v>0</v>
      </c>
      <c r="Y23" s="35">
        <v>2</v>
      </c>
      <c r="Z23" s="35">
        <v>46</v>
      </c>
      <c r="AA23" s="78"/>
      <c r="AB23" s="78"/>
      <c r="AC23" s="39">
        <v>2</v>
      </c>
      <c r="AD23" s="39">
        <v>33</v>
      </c>
      <c r="AE23" s="35">
        <v>0</v>
      </c>
      <c r="AF23" s="28">
        <v>0</v>
      </c>
      <c r="AG23" s="28">
        <v>2</v>
      </c>
      <c r="AH23" s="28">
        <v>28</v>
      </c>
      <c r="AI23" s="35">
        <v>0</v>
      </c>
      <c r="AJ23" s="35">
        <v>0</v>
      </c>
      <c r="AK23" s="28">
        <v>2</v>
      </c>
      <c r="AL23" s="28">
        <v>33</v>
      </c>
      <c r="AM23" s="15">
        <f t="shared" si="14"/>
        <v>10</v>
      </c>
      <c r="AN23" s="15">
        <f t="shared" si="15"/>
        <v>172</v>
      </c>
      <c r="AO23" s="36">
        <v>1</v>
      </c>
      <c r="AP23" s="36">
        <v>21</v>
      </c>
      <c r="AQ23" s="36">
        <v>1</v>
      </c>
      <c r="AR23" s="36">
        <v>12</v>
      </c>
      <c r="AS23" s="15">
        <f t="shared" si="16"/>
        <v>2</v>
      </c>
      <c r="AT23" s="15">
        <f t="shared" si="17"/>
        <v>33</v>
      </c>
      <c r="AU23" s="16">
        <f t="shared" si="10"/>
        <v>22</v>
      </c>
      <c r="AV23" s="16">
        <f t="shared" si="11"/>
        <v>372</v>
      </c>
      <c r="AW23" s="38">
        <f t="shared" si="1"/>
        <v>8.651162790697674</v>
      </c>
    </row>
    <row r="24" spans="1:49" ht="34.5" customHeight="1">
      <c r="A24" s="5">
        <v>4</v>
      </c>
      <c r="B24" s="20">
        <v>16</v>
      </c>
      <c r="C24" s="81" t="s">
        <v>43</v>
      </c>
      <c r="D24" s="21">
        <v>17</v>
      </c>
      <c r="E24" s="21">
        <v>3</v>
      </c>
      <c r="F24" s="80">
        <f t="shared" si="2"/>
        <v>20</v>
      </c>
      <c r="G24" s="20">
        <v>1</v>
      </c>
      <c r="H24" s="20">
        <v>16</v>
      </c>
      <c r="I24" s="14">
        <v>1</v>
      </c>
      <c r="J24" s="14">
        <v>20</v>
      </c>
      <c r="K24" s="14">
        <v>1</v>
      </c>
      <c r="L24" s="14">
        <v>13</v>
      </c>
      <c r="M24" s="14">
        <v>1</v>
      </c>
      <c r="N24" s="14">
        <v>9</v>
      </c>
      <c r="O24" s="14">
        <v>1</v>
      </c>
      <c r="P24" s="14">
        <v>14</v>
      </c>
      <c r="Q24" s="74">
        <v>0</v>
      </c>
      <c r="R24" s="74">
        <v>0</v>
      </c>
      <c r="S24" s="15">
        <f t="shared" si="12"/>
        <v>5</v>
      </c>
      <c r="T24" s="15">
        <f t="shared" si="13"/>
        <v>72</v>
      </c>
      <c r="U24" s="14">
        <v>1</v>
      </c>
      <c r="V24" s="14">
        <v>13</v>
      </c>
      <c r="W24" s="14">
        <v>0</v>
      </c>
      <c r="X24" s="14">
        <v>0</v>
      </c>
      <c r="Y24" s="14">
        <v>1</v>
      </c>
      <c r="Z24" s="14">
        <v>15</v>
      </c>
      <c r="AA24" s="78"/>
      <c r="AB24" s="78"/>
      <c r="AC24" s="39">
        <v>1</v>
      </c>
      <c r="AD24" s="39">
        <v>13</v>
      </c>
      <c r="AE24" s="14">
        <v>0</v>
      </c>
      <c r="AF24" s="14">
        <v>0</v>
      </c>
      <c r="AG24" s="39">
        <v>1</v>
      </c>
      <c r="AH24" s="39">
        <v>13</v>
      </c>
      <c r="AI24" s="14">
        <v>0</v>
      </c>
      <c r="AJ24" s="14">
        <v>0</v>
      </c>
      <c r="AK24" s="74">
        <v>1</v>
      </c>
      <c r="AL24" s="74">
        <v>8</v>
      </c>
      <c r="AM24" s="15">
        <f t="shared" si="14"/>
        <v>5</v>
      </c>
      <c r="AN24" s="15">
        <f t="shared" si="15"/>
        <v>62</v>
      </c>
      <c r="AO24" s="14">
        <v>1</v>
      </c>
      <c r="AP24" s="14">
        <v>5</v>
      </c>
      <c r="AQ24" s="14">
        <v>0</v>
      </c>
      <c r="AR24" s="14">
        <v>0</v>
      </c>
      <c r="AS24" s="15">
        <f t="shared" si="16"/>
        <v>1</v>
      </c>
      <c r="AT24" s="15">
        <f t="shared" si="17"/>
        <v>5</v>
      </c>
      <c r="AU24" s="16">
        <f t="shared" si="10"/>
        <v>11</v>
      </c>
      <c r="AV24" s="16">
        <f t="shared" si="11"/>
        <v>139</v>
      </c>
      <c r="AW24" s="38">
        <f t="shared" si="1"/>
        <v>6.95</v>
      </c>
    </row>
    <row r="25" spans="1:49" ht="34.5" customHeight="1">
      <c r="A25" s="5">
        <v>5</v>
      </c>
      <c r="B25" s="24"/>
      <c r="C25" s="23" t="s">
        <v>44</v>
      </c>
      <c r="D25" s="44">
        <f>SUM(D16:D24)</f>
        <v>198</v>
      </c>
      <c r="E25" s="44">
        <f aca="true" t="shared" si="18" ref="E25:AV25">SUM(E16:E24)</f>
        <v>29</v>
      </c>
      <c r="F25" s="44">
        <f t="shared" si="18"/>
        <v>227</v>
      </c>
      <c r="G25" s="44">
        <f t="shared" si="18"/>
        <v>8</v>
      </c>
      <c r="H25" s="44">
        <f t="shared" si="18"/>
        <v>91</v>
      </c>
      <c r="I25" s="44">
        <f t="shared" si="18"/>
        <v>12</v>
      </c>
      <c r="J25" s="44">
        <f t="shared" si="18"/>
        <v>189</v>
      </c>
      <c r="K25" s="44">
        <f t="shared" si="18"/>
        <v>12</v>
      </c>
      <c r="L25" s="44">
        <f t="shared" si="18"/>
        <v>189</v>
      </c>
      <c r="M25" s="44">
        <f t="shared" si="18"/>
        <v>12</v>
      </c>
      <c r="N25" s="44">
        <f t="shared" si="18"/>
        <v>166</v>
      </c>
      <c r="O25" s="44">
        <f t="shared" si="18"/>
        <v>12</v>
      </c>
      <c r="P25" s="44">
        <f t="shared" si="18"/>
        <v>169</v>
      </c>
      <c r="Q25" s="44">
        <f t="shared" si="18"/>
        <v>0</v>
      </c>
      <c r="R25" s="44">
        <f t="shared" si="18"/>
        <v>0</v>
      </c>
      <c r="S25" s="44">
        <f t="shared" si="18"/>
        <v>56</v>
      </c>
      <c r="T25" s="44">
        <f t="shared" si="18"/>
        <v>804</v>
      </c>
      <c r="U25" s="44">
        <f t="shared" si="18"/>
        <v>12</v>
      </c>
      <c r="V25" s="44">
        <f t="shared" si="18"/>
        <v>164</v>
      </c>
      <c r="W25" s="44">
        <f t="shared" si="18"/>
        <v>0</v>
      </c>
      <c r="X25" s="44">
        <f t="shared" si="18"/>
        <v>0</v>
      </c>
      <c r="Y25" s="44">
        <f t="shared" si="18"/>
        <v>12</v>
      </c>
      <c r="Z25" s="44">
        <f t="shared" si="18"/>
        <v>191</v>
      </c>
      <c r="AA25" s="44">
        <f>SUM(AA16:AA24)</f>
        <v>0</v>
      </c>
      <c r="AB25" s="44">
        <f>SUM(AB16:AB24)</f>
        <v>0</v>
      </c>
      <c r="AC25" s="44">
        <f t="shared" si="18"/>
        <v>13</v>
      </c>
      <c r="AD25" s="44">
        <f t="shared" si="18"/>
        <v>159</v>
      </c>
      <c r="AE25" s="44">
        <f t="shared" si="18"/>
        <v>0</v>
      </c>
      <c r="AF25" s="44">
        <f t="shared" si="18"/>
        <v>0</v>
      </c>
      <c r="AG25" s="44">
        <f t="shared" si="18"/>
        <v>11</v>
      </c>
      <c r="AH25" s="44">
        <f t="shared" si="18"/>
        <v>136</v>
      </c>
      <c r="AI25" s="44">
        <f t="shared" si="18"/>
        <v>0</v>
      </c>
      <c r="AJ25" s="44">
        <f t="shared" si="18"/>
        <v>0</v>
      </c>
      <c r="AK25" s="44">
        <f t="shared" si="18"/>
        <v>10</v>
      </c>
      <c r="AL25" s="44">
        <f t="shared" si="18"/>
        <v>123</v>
      </c>
      <c r="AM25" s="44">
        <f t="shared" si="18"/>
        <v>58</v>
      </c>
      <c r="AN25" s="44">
        <f t="shared" si="18"/>
        <v>773</v>
      </c>
      <c r="AO25" s="44">
        <f t="shared" si="18"/>
        <v>8</v>
      </c>
      <c r="AP25" s="44">
        <f t="shared" si="18"/>
        <v>78</v>
      </c>
      <c r="AQ25" s="44">
        <f t="shared" si="18"/>
        <v>7</v>
      </c>
      <c r="AR25" s="44">
        <f t="shared" si="18"/>
        <v>43</v>
      </c>
      <c r="AS25" s="44">
        <f t="shared" si="18"/>
        <v>15</v>
      </c>
      <c r="AT25" s="44">
        <f t="shared" si="18"/>
        <v>121</v>
      </c>
      <c r="AU25" s="44">
        <f t="shared" si="18"/>
        <v>129</v>
      </c>
      <c r="AV25" s="44">
        <f t="shared" si="18"/>
        <v>1698</v>
      </c>
      <c r="AW25" s="45">
        <f t="shared" si="1"/>
        <v>7.4801762114537445</v>
      </c>
    </row>
    <row r="26" spans="1:49" ht="34.5" customHeight="1">
      <c r="A26" s="5">
        <v>6</v>
      </c>
      <c r="B26" s="25"/>
      <c r="C26" s="26" t="s">
        <v>45</v>
      </c>
      <c r="D26" s="46">
        <f>D25+D15</f>
        <v>553</v>
      </c>
      <c r="E26" s="46">
        <f aca="true" t="shared" si="19" ref="E26:AV26">E25+E15</f>
        <v>71</v>
      </c>
      <c r="F26" s="46">
        <f t="shared" si="19"/>
        <v>624</v>
      </c>
      <c r="G26" s="46">
        <f t="shared" si="19"/>
        <v>17</v>
      </c>
      <c r="H26" s="46">
        <f t="shared" si="19"/>
        <v>209</v>
      </c>
      <c r="I26" s="46">
        <f t="shared" si="19"/>
        <v>36</v>
      </c>
      <c r="J26" s="46">
        <f t="shared" si="19"/>
        <v>759</v>
      </c>
      <c r="K26" s="46">
        <f t="shared" si="19"/>
        <v>34</v>
      </c>
      <c r="L26" s="46">
        <f t="shared" si="19"/>
        <v>743</v>
      </c>
      <c r="M26" s="46">
        <f t="shared" si="19"/>
        <v>36</v>
      </c>
      <c r="N26" s="46">
        <f t="shared" si="19"/>
        <v>731</v>
      </c>
      <c r="O26" s="46">
        <f t="shared" si="19"/>
        <v>36</v>
      </c>
      <c r="P26" s="46">
        <f t="shared" si="19"/>
        <v>690</v>
      </c>
      <c r="Q26" s="46">
        <f t="shared" si="19"/>
        <v>1</v>
      </c>
      <c r="R26" s="46">
        <f t="shared" si="19"/>
        <v>5</v>
      </c>
      <c r="S26" s="46">
        <f t="shared" si="19"/>
        <v>160</v>
      </c>
      <c r="T26" s="46">
        <f t="shared" si="19"/>
        <v>3137</v>
      </c>
      <c r="U26" s="46">
        <f t="shared" si="19"/>
        <v>35</v>
      </c>
      <c r="V26" s="46">
        <f t="shared" si="19"/>
        <v>685</v>
      </c>
      <c r="W26" s="46">
        <f t="shared" si="19"/>
        <v>1</v>
      </c>
      <c r="X26" s="46">
        <f t="shared" si="19"/>
        <v>6</v>
      </c>
      <c r="Y26" s="46">
        <f t="shared" si="19"/>
        <v>35</v>
      </c>
      <c r="Z26" s="46">
        <f t="shared" si="19"/>
        <v>710</v>
      </c>
      <c r="AA26" s="46">
        <f>AA25+AA15</f>
        <v>1</v>
      </c>
      <c r="AB26" s="46">
        <f>AB25+AB15</f>
        <v>3</v>
      </c>
      <c r="AC26" s="46">
        <f t="shared" si="19"/>
        <v>38</v>
      </c>
      <c r="AD26" s="46">
        <f t="shared" si="19"/>
        <v>695</v>
      </c>
      <c r="AE26" s="46">
        <f t="shared" si="19"/>
        <v>1</v>
      </c>
      <c r="AF26" s="46">
        <f t="shared" si="19"/>
        <v>3</v>
      </c>
      <c r="AG26" s="46">
        <f t="shared" si="19"/>
        <v>31</v>
      </c>
      <c r="AH26" s="46">
        <f t="shared" si="19"/>
        <v>526</v>
      </c>
      <c r="AI26" s="46">
        <f t="shared" si="19"/>
        <v>2</v>
      </c>
      <c r="AJ26" s="46">
        <f t="shared" si="19"/>
        <v>6</v>
      </c>
      <c r="AK26" s="46">
        <f t="shared" si="19"/>
        <v>31</v>
      </c>
      <c r="AL26" s="46">
        <f t="shared" si="19"/>
        <v>551</v>
      </c>
      <c r="AM26" s="46">
        <f t="shared" si="19"/>
        <v>175</v>
      </c>
      <c r="AN26" s="46">
        <f t="shared" si="19"/>
        <v>3185</v>
      </c>
      <c r="AO26" s="46">
        <f t="shared" si="19"/>
        <v>17</v>
      </c>
      <c r="AP26" s="46">
        <f t="shared" si="19"/>
        <v>210</v>
      </c>
      <c r="AQ26" s="46">
        <f t="shared" si="19"/>
        <v>15</v>
      </c>
      <c r="AR26" s="46">
        <f t="shared" si="19"/>
        <v>161</v>
      </c>
      <c r="AS26" s="46">
        <f t="shared" si="19"/>
        <v>32</v>
      </c>
      <c r="AT26" s="46">
        <f t="shared" si="19"/>
        <v>371</v>
      </c>
      <c r="AU26" s="46">
        <f t="shared" si="19"/>
        <v>367</v>
      </c>
      <c r="AV26" s="46">
        <f t="shared" si="19"/>
        <v>6693</v>
      </c>
      <c r="AW26" s="47">
        <f t="shared" si="1"/>
        <v>10.725961538461538</v>
      </c>
    </row>
    <row r="27" spans="1:51" ht="15" customHeight="1" hidden="1">
      <c r="A27" s="6"/>
      <c r="B27" s="2" t="s">
        <v>14</v>
      </c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1</v>
      </c>
      <c r="AN27" s="3">
        <v>12</v>
      </c>
      <c r="AO27" s="3"/>
      <c r="AP27" s="3"/>
      <c r="AQ27" s="3">
        <v>1</v>
      </c>
      <c r="AR27" s="3">
        <v>12</v>
      </c>
      <c r="AS27" s="3">
        <v>3</v>
      </c>
      <c r="AT27" s="3">
        <v>29</v>
      </c>
      <c r="AU27" s="3">
        <v>5</v>
      </c>
      <c r="AV27" s="3">
        <v>46</v>
      </c>
      <c r="AW27" s="3" t="e">
        <f>AQ27+#REF!</f>
        <v>#REF!</v>
      </c>
      <c r="AX27" s="3" t="e">
        <f>AR27+#REF!</f>
        <v>#REF!</v>
      </c>
      <c r="AY27" s="3"/>
    </row>
    <row r="28" spans="1:51" ht="39.75" customHeight="1">
      <c r="A28" s="6"/>
      <c r="B28" s="131" t="s">
        <v>22</v>
      </c>
      <c r="C28" s="131"/>
      <c r="D28" s="131"/>
      <c r="E28" s="131"/>
      <c r="F28" s="43">
        <f>AV26/F26</f>
        <v>10.725961538461538</v>
      </c>
      <c r="G28" s="8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5.75" customHeight="1">
      <c r="A29" s="6"/>
      <c r="B29" s="12" t="s">
        <v>24</v>
      </c>
      <c r="C29" s="12"/>
      <c r="D29" s="12"/>
      <c r="E29" s="12"/>
      <c r="F29" s="12"/>
      <c r="G29" s="12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18" ht="30.75" customHeight="1">
      <c r="B30" s="126" t="s">
        <v>48</v>
      </c>
      <c r="C30" s="12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3"/>
    </row>
    <row r="31" spans="2:15" ht="21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12.75" customHeight="1"/>
    <row r="33" ht="37.5" customHeight="1"/>
  </sheetData>
  <sheetProtection/>
  <mergeCells count="35">
    <mergeCell ref="A6:A7"/>
    <mergeCell ref="G6:H6"/>
    <mergeCell ref="C6:C7"/>
    <mergeCell ref="B3:M3"/>
    <mergeCell ref="A4:H4"/>
    <mergeCell ref="B5:AX5"/>
    <mergeCell ref="Y6:Z6"/>
    <mergeCell ref="S6:T6"/>
    <mergeCell ref="U6:V6"/>
    <mergeCell ref="AU6:AV6"/>
    <mergeCell ref="O6:P6"/>
    <mergeCell ref="D6:D7"/>
    <mergeCell ref="AS6:AT6"/>
    <mergeCell ref="M6:N6"/>
    <mergeCell ref="AM6:AN6"/>
    <mergeCell ref="AO6:AP6"/>
    <mergeCell ref="AG6:AH6"/>
    <mergeCell ref="AK6:AL6"/>
    <mergeCell ref="AA6:AB6"/>
    <mergeCell ref="B30:C30"/>
    <mergeCell ref="F6:F7"/>
    <mergeCell ref="K6:L6"/>
    <mergeCell ref="W6:X6"/>
    <mergeCell ref="B28:E28"/>
    <mergeCell ref="AC6:AD6"/>
    <mergeCell ref="Q6:R6"/>
    <mergeCell ref="E6:E7"/>
    <mergeCell ref="I6:J6"/>
    <mergeCell ref="B6:B7"/>
    <mergeCell ref="AP2:AY2"/>
    <mergeCell ref="AW6:AW7"/>
    <mergeCell ref="AJ3:AY3"/>
    <mergeCell ref="AI6:AJ6"/>
    <mergeCell ref="AQ6:AR6"/>
    <mergeCell ref="AE6:AF6"/>
  </mergeCells>
  <printOptions/>
  <pageMargins left="0.1968503937007874" right="0" top="0.7874015748031497" bottom="0" header="0" footer="0"/>
  <pageSetup horizontalDpi="600" verticalDpi="600" orientation="landscape" paperSize="9" scale="50" r:id="rId1"/>
  <colBreaks count="1" manualBreakCount="1">
    <brk id="49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BB30"/>
  <sheetViews>
    <sheetView view="pageBreakPreview" zoomScaleSheetLayoutView="100" zoomScalePageLayoutView="0" workbookViewId="0" topLeftCell="U22">
      <selection activeCell="D8" sqref="D8"/>
    </sheetView>
  </sheetViews>
  <sheetFormatPr defaultColWidth="9.00390625" defaultRowHeight="12.75"/>
  <cols>
    <col min="1" max="1" width="2.625" style="7" hidden="1" customWidth="1"/>
    <col min="2" max="2" width="4.25390625" style="0" customWidth="1"/>
    <col min="3" max="3" width="19.875" style="0" customWidth="1"/>
    <col min="4" max="4" width="6.125" style="0" customWidth="1"/>
    <col min="5" max="5" width="6.875" style="0" customWidth="1"/>
    <col min="6" max="6" width="6.25390625" style="0" customWidth="1"/>
    <col min="7" max="7" width="6.125" style="0" customWidth="1"/>
    <col min="8" max="18" width="5.625" style="0" customWidth="1"/>
    <col min="19" max="19" width="6.875" style="0" customWidth="1"/>
    <col min="20" max="39" width="5.625" style="0" customWidth="1"/>
    <col min="40" max="40" width="6.875" style="0" customWidth="1"/>
    <col min="41" max="41" width="7.875" style="0" customWidth="1"/>
    <col min="42" max="43" width="5.625" style="0" customWidth="1"/>
    <col min="44" max="44" width="5.125" style="0" customWidth="1"/>
    <col min="45" max="48" width="5.625" style="0" customWidth="1"/>
    <col min="49" max="49" width="7.625" style="0" customWidth="1"/>
    <col min="50" max="50" width="6.375" style="0" customWidth="1"/>
    <col min="51" max="51" width="6.25390625" style="0" customWidth="1"/>
    <col min="52" max="52" width="10.875" style="0" customWidth="1"/>
    <col min="53" max="53" width="4.25390625" style="0" customWidth="1"/>
    <col min="54" max="54" width="8.375" style="0" customWidth="1"/>
  </cols>
  <sheetData>
    <row r="1" ht="0.75" customHeight="1"/>
    <row r="2" spans="1:54" ht="63.75" customHeight="1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42"/>
      <c r="AJ2" s="42"/>
      <c r="AK2" s="42"/>
      <c r="AL2" s="42"/>
      <c r="AM2" s="42"/>
      <c r="AN2" s="42"/>
      <c r="AO2" s="42"/>
      <c r="AP2" s="42"/>
      <c r="AQ2" s="120" t="s">
        <v>50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</row>
    <row r="3" spans="1:54" ht="18.75" customHeight="1">
      <c r="A3" s="41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</row>
    <row r="4" spans="1:54" ht="17.25" customHeight="1">
      <c r="A4" s="146" t="s">
        <v>85</v>
      </c>
      <c r="B4" s="146"/>
      <c r="C4" s="146"/>
      <c r="D4" s="146"/>
      <c r="E4" s="146"/>
      <c r="F4" s="146"/>
      <c r="G4" s="146"/>
      <c r="H4" s="42"/>
      <c r="I4" s="42"/>
      <c r="J4" s="42"/>
      <c r="K4" s="42"/>
      <c r="L4" s="4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ht="39" customHeight="1">
      <c r="A5" s="6"/>
      <c r="B5" s="139" t="s">
        <v>82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"/>
    </row>
    <row r="6" spans="1:52" ht="54.75" customHeight="1">
      <c r="A6" s="136" t="s">
        <v>0</v>
      </c>
      <c r="B6" s="133" t="s">
        <v>46</v>
      </c>
      <c r="C6" s="133" t="s">
        <v>23</v>
      </c>
      <c r="D6" s="127" t="s">
        <v>19</v>
      </c>
      <c r="E6" s="108" t="s">
        <v>20</v>
      </c>
      <c r="F6" s="109"/>
      <c r="G6" s="127" t="s">
        <v>21</v>
      </c>
      <c r="H6" s="129" t="s">
        <v>1</v>
      </c>
      <c r="I6" s="130"/>
      <c r="J6" s="129" t="s">
        <v>2</v>
      </c>
      <c r="K6" s="130"/>
      <c r="L6" s="129" t="s">
        <v>3</v>
      </c>
      <c r="M6" s="130"/>
      <c r="N6" s="129" t="s">
        <v>4</v>
      </c>
      <c r="O6" s="130"/>
      <c r="P6" s="129" t="s">
        <v>53</v>
      </c>
      <c r="Q6" s="130"/>
      <c r="R6" s="140" t="s">
        <v>81</v>
      </c>
      <c r="S6" s="141"/>
      <c r="T6" s="129" t="s">
        <v>5</v>
      </c>
      <c r="U6" s="130"/>
      <c r="V6" s="129" t="s">
        <v>54</v>
      </c>
      <c r="W6" s="130"/>
      <c r="X6" s="124" t="s">
        <v>6</v>
      </c>
      <c r="Y6" s="125"/>
      <c r="Z6" s="124" t="s">
        <v>61</v>
      </c>
      <c r="AA6" s="125"/>
      <c r="AB6" s="124" t="s">
        <v>55</v>
      </c>
      <c r="AC6" s="125"/>
      <c r="AD6" s="124" t="s">
        <v>56</v>
      </c>
      <c r="AE6" s="125"/>
      <c r="AF6" s="124" t="s">
        <v>57</v>
      </c>
      <c r="AG6" s="125"/>
      <c r="AH6" s="124" t="s">
        <v>58</v>
      </c>
      <c r="AI6" s="125"/>
      <c r="AJ6" s="124" t="s">
        <v>59</v>
      </c>
      <c r="AK6" s="125"/>
      <c r="AL6" s="124" t="s">
        <v>84</v>
      </c>
      <c r="AM6" s="125"/>
      <c r="AN6" s="134" t="s">
        <v>7</v>
      </c>
      <c r="AO6" s="135"/>
      <c r="AP6" s="124" t="s">
        <v>8</v>
      </c>
      <c r="AQ6" s="125"/>
      <c r="AR6" s="124" t="s">
        <v>9</v>
      </c>
      <c r="AS6" s="125"/>
      <c r="AT6" s="134" t="s">
        <v>15</v>
      </c>
      <c r="AU6" s="135"/>
      <c r="AV6" s="142" t="s">
        <v>83</v>
      </c>
      <c r="AW6" s="142"/>
      <c r="AX6" s="142" t="s">
        <v>63</v>
      </c>
      <c r="AY6" s="142"/>
      <c r="AZ6" s="144" t="str">
        <f>'[1]2017-2018'!$AO$6</f>
        <v>Численность учащихся                            на 1 педработника(без учета работающих в группах кратковременного пребывания и дошкольных группах)</v>
      </c>
    </row>
    <row r="7" spans="1:52" ht="83.25" customHeight="1">
      <c r="A7" s="136"/>
      <c r="B7" s="133"/>
      <c r="C7" s="133"/>
      <c r="D7" s="132"/>
      <c r="E7" s="84"/>
      <c r="F7" s="83" t="s">
        <v>64</v>
      </c>
      <c r="G7" s="128"/>
      <c r="H7" s="17" t="s">
        <v>12</v>
      </c>
      <c r="I7" s="17" t="s">
        <v>11</v>
      </c>
      <c r="J7" s="17" t="s">
        <v>12</v>
      </c>
      <c r="K7" s="17" t="s">
        <v>11</v>
      </c>
      <c r="L7" s="17" t="s">
        <v>12</v>
      </c>
      <c r="M7" s="17" t="s">
        <v>11</v>
      </c>
      <c r="N7" s="17" t="s">
        <v>12</v>
      </c>
      <c r="O7" s="17" t="s">
        <v>11</v>
      </c>
      <c r="P7" s="17" t="s">
        <v>12</v>
      </c>
      <c r="Q7" s="17" t="s">
        <v>11</v>
      </c>
      <c r="R7" s="18" t="s">
        <v>12</v>
      </c>
      <c r="S7" s="18" t="s">
        <v>11</v>
      </c>
      <c r="T7" s="17" t="s">
        <v>12</v>
      </c>
      <c r="U7" s="17" t="s">
        <v>11</v>
      </c>
      <c r="V7" s="17" t="s">
        <v>12</v>
      </c>
      <c r="W7" s="17" t="s">
        <v>13</v>
      </c>
      <c r="X7" s="17" t="s">
        <v>12</v>
      </c>
      <c r="Y7" s="17" t="s">
        <v>13</v>
      </c>
      <c r="Z7" s="17" t="s">
        <v>12</v>
      </c>
      <c r="AA7" s="17" t="s">
        <v>13</v>
      </c>
      <c r="AB7" s="17" t="s">
        <v>12</v>
      </c>
      <c r="AC7" s="17" t="s">
        <v>13</v>
      </c>
      <c r="AD7" s="17" t="s">
        <v>12</v>
      </c>
      <c r="AE7" s="17" t="s">
        <v>13</v>
      </c>
      <c r="AF7" s="17" t="s">
        <v>12</v>
      </c>
      <c r="AG7" s="17" t="s">
        <v>13</v>
      </c>
      <c r="AH7" s="17" t="s">
        <v>12</v>
      </c>
      <c r="AI7" s="17" t="s">
        <v>13</v>
      </c>
      <c r="AJ7" s="17" t="s">
        <v>12</v>
      </c>
      <c r="AK7" s="17" t="s">
        <v>13</v>
      </c>
      <c r="AL7" s="17" t="s">
        <v>12</v>
      </c>
      <c r="AM7" s="17" t="s">
        <v>13</v>
      </c>
      <c r="AN7" s="18" t="s">
        <v>12</v>
      </c>
      <c r="AO7" s="18" t="s">
        <v>13</v>
      </c>
      <c r="AP7" s="17" t="s">
        <v>12</v>
      </c>
      <c r="AQ7" s="17" t="s">
        <v>13</v>
      </c>
      <c r="AR7" s="17" t="s">
        <v>12</v>
      </c>
      <c r="AS7" s="17" t="s">
        <v>13</v>
      </c>
      <c r="AT7" s="18" t="s">
        <v>12</v>
      </c>
      <c r="AU7" s="18" t="s">
        <v>13</v>
      </c>
      <c r="AV7" s="19" t="s">
        <v>12</v>
      </c>
      <c r="AW7" s="19" t="s">
        <v>13</v>
      </c>
      <c r="AX7" s="19" t="s">
        <v>12</v>
      </c>
      <c r="AY7" s="19" t="s">
        <v>13</v>
      </c>
      <c r="AZ7" s="145"/>
    </row>
    <row r="8" spans="1:52" ht="34.5" customHeight="1">
      <c r="A8" s="5">
        <v>1</v>
      </c>
      <c r="B8" s="20">
        <v>1</v>
      </c>
      <c r="C8" s="106" t="s">
        <v>65</v>
      </c>
      <c r="D8" s="93">
        <v>78</v>
      </c>
      <c r="E8" s="93">
        <v>1</v>
      </c>
      <c r="F8" s="93">
        <v>8</v>
      </c>
      <c r="G8" s="94">
        <v>87</v>
      </c>
      <c r="H8" s="102">
        <v>5</v>
      </c>
      <c r="I8" s="102">
        <v>146</v>
      </c>
      <c r="J8" s="102">
        <v>5</v>
      </c>
      <c r="K8" s="102">
        <v>123</v>
      </c>
      <c r="L8" s="102">
        <v>4</v>
      </c>
      <c r="M8" s="102">
        <v>115</v>
      </c>
      <c r="N8" s="102">
        <v>5</v>
      </c>
      <c r="O8" s="102">
        <v>123</v>
      </c>
      <c r="P8" s="102">
        <v>0</v>
      </c>
      <c r="Q8" s="102">
        <v>0</v>
      </c>
      <c r="R8" s="99">
        <f>H8+J8+L8+N8+P8</f>
        <v>19</v>
      </c>
      <c r="S8" s="99">
        <f>I8+K8+M8+O8+Q8</f>
        <v>507</v>
      </c>
      <c r="T8" s="103">
        <v>5</v>
      </c>
      <c r="U8" s="103">
        <v>116</v>
      </c>
      <c r="V8" s="103">
        <v>0</v>
      </c>
      <c r="W8" s="103">
        <v>0</v>
      </c>
      <c r="X8" s="103">
        <v>4</v>
      </c>
      <c r="Y8" s="103">
        <v>116</v>
      </c>
      <c r="Z8" s="103">
        <v>0</v>
      </c>
      <c r="AA8" s="103">
        <v>0</v>
      </c>
      <c r="AB8" s="103">
        <v>5</v>
      </c>
      <c r="AC8" s="103">
        <v>133</v>
      </c>
      <c r="AD8" s="103">
        <v>0</v>
      </c>
      <c r="AE8" s="103">
        <v>0</v>
      </c>
      <c r="AF8" s="103">
        <v>7</v>
      </c>
      <c r="AG8" s="103">
        <v>155</v>
      </c>
      <c r="AH8" s="103">
        <v>0</v>
      </c>
      <c r="AI8" s="103">
        <v>0</v>
      </c>
      <c r="AJ8" s="103">
        <v>4</v>
      </c>
      <c r="AK8" s="103">
        <v>88</v>
      </c>
      <c r="AL8" s="103">
        <v>0</v>
      </c>
      <c r="AM8" s="103">
        <v>0</v>
      </c>
      <c r="AN8" s="99">
        <f>T8+V8+X8+Z8+AB8+AD8+AF8+AH8+AJ8+AL8</f>
        <v>25</v>
      </c>
      <c r="AO8" s="99">
        <f>U8+W8+Y8+AA8+AC8+AE8+AG8+AI8+AK8+AM8</f>
        <v>608</v>
      </c>
      <c r="AP8" s="103">
        <v>1</v>
      </c>
      <c r="AQ8" s="103">
        <v>31</v>
      </c>
      <c r="AR8" s="103">
        <v>1</v>
      </c>
      <c r="AS8" s="103">
        <v>27</v>
      </c>
      <c r="AT8" s="99">
        <f>AP8+AR8</f>
        <v>2</v>
      </c>
      <c r="AU8" s="99">
        <f>AQ8+AS8</f>
        <v>58</v>
      </c>
      <c r="AV8" s="101">
        <f aca="true" t="shared" si="0" ref="AV8:AW14">R8+AN8+AT8</f>
        <v>46</v>
      </c>
      <c r="AW8" s="101">
        <f t="shared" si="0"/>
        <v>1173</v>
      </c>
      <c r="AX8" s="16">
        <v>0</v>
      </c>
      <c r="AY8" s="16">
        <v>0</v>
      </c>
      <c r="AZ8" s="88">
        <f>AW8/(G8-E8)</f>
        <v>13.63953488372093</v>
      </c>
    </row>
    <row r="9" spans="1:52" ht="34.5" customHeight="1">
      <c r="A9" s="5"/>
      <c r="B9" s="20">
        <v>2</v>
      </c>
      <c r="C9" s="85" t="s">
        <v>66</v>
      </c>
      <c r="D9" s="93">
        <v>66</v>
      </c>
      <c r="E9" s="93">
        <v>1</v>
      </c>
      <c r="F9" s="93">
        <v>7</v>
      </c>
      <c r="G9" s="94">
        <v>74</v>
      </c>
      <c r="H9" s="102">
        <v>5</v>
      </c>
      <c r="I9" s="102">
        <v>146</v>
      </c>
      <c r="J9" s="102">
        <v>5</v>
      </c>
      <c r="K9" s="102">
        <v>139</v>
      </c>
      <c r="L9" s="102">
        <v>5</v>
      </c>
      <c r="M9" s="102">
        <v>143</v>
      </c>
      <c r="N9" s="102">
        <v>6</v>
      </c>
      <c r="O9" s="102">
        <v>152</v>
      </c>
      <c r="P9" s="102">
        <v>0</v>
      </c>
      <c r="Q9" s="102">
        <v>0</v>
      </c>
      <c r="R9" s="99">
        <f aca="true" t="shared" si="1" ref="R9:R24">H9+J9+L9+N9+P9</f>
        <v>21</v>
      </c>
      <c r="S9" s="99">
        <f aca="true" t="shared" si="2" ref="S9:S24">I9+K9+M9+O9+Q9</f>
        <v>580</v>
      </c>
      <c r="T9" s="103">
        <v>5</v>
      </c>
      <c r="U9" s="103">
        <v>120</v>
      </c>
      <c r="V9" s="103">
        <v>0</v>
      </c>
      <c r="W9" s="103">
        <v>0</v>
      </c>
      <c r="X9" s="103">
        <v>5</v>
      </c>
      <c r="Y9" s="103">
        <v>114</v>
      </c>
      <c r="Z9" s="103">
        <v>0</v>
      </c>
      <c r="AA9" s="103">
        <v>0</v>
      </c>
      <c r="AB9" s="103">
        <v>4</v>
      </c>
      <c r="AC9" s="103">
        <v>99</v>
      </c>
      <c r="AD9" s="103">
        <v>0</v>
      </c>
      <c r="AE9" s="103">
        <v>0</v>
      </c>
      <c r="AF9" s="103">
        <v>5</v>
      </c>
      <c r="AG9" s="103">
        <v>106</v>
      </c>
      <c r="AH9" s="103">
        <v>0</v>
      </c>
      <c r="AI9" s="103">
        <v>0</v>
      </c>
      <c r="AJ9" s="103">
        <v>4</v>
      </c>
      <c r="AK9" s="103">
        <v>67</v>
      </c>
      <c r="AL9" s="103">
        <v>0</v>
      </c>
      <c r="AM9" s="103">
        <v>0</v>
      </c>
      <c r="AN9" s="99">
        <f aca="true" t="shared" si="3" ref="AN9:AN14">T9+V9+X9+Z9+AB9+AD9+AF9+AH9+AJ9+AL9</f>
        <v>23</v>
      </c>
      <c r="AO9" s="99">
        <f aca="true" t="shared" si="4" ref="AO9:AO14">U9+W9+Y9+AA9+AC9+AE9+AG9+AI9+AK9+AM9</f>
        <v>506</v>
      </c>
      <c r="AP9" s="103">
        <v>2</v>
      </c>
      <c r="AQ9" s="103">
        <v>31</v>
      </c>
      <c r="AR9" s="103">
        <v>1</v>
      </c>
      <c r="AS9" s="103">
        <v>18</v>
      </c>
      <c r="AT9" s="99">
        <f aca="true" t="shared" si="5" ref="AT9:AU14">AP9+AR9</f>
        <v>3</v>
      </c>
      <c r="AU9" s="99">
        <f t="shared" si="5"/>
        <v>49</v>
      </c>
      <c r="AV9" s="101">
        <f t="shared" si="0"/>
        <v>47</v>
      </c>
      <c r="AW9" s="101">
        <f t="shared" si="0"/>
        <v>1135</v>
      </c>
      <c r="AX9" s="16">
        <v>0</v>
      </c>
      <c r="AY9" s="16">
        <v>0</v>
      </c>
      <c r="AZ9" s="88">
        <f aca="true" t="shared" si="6" ref="AZ9:AZ26">AW9/(G9-E9)</f>
        <v>15.547945205479452</v>
      </c>
    </row>
    <row r="10" spans="1:52" ht="34.5" customHeight="1">
      <c r="A10" s="5"/>
      <c r="B10" s="20">
        <v>3</v>
      </c>
      <c r="C10" s="85" t="s">
        <v>67</v>
      </c>
      <c r="D10" s="93">
        <v>32</v>
      </c>
      <c r="E10" s="93">
        <v>2</v>
      </c>
      <c r="F10" s="93">
        <v>6</v>
      </c>
      <c r="G10" s="94">
        <v>40</v>
      </c>
      <c r="H10" s="102">
        <v>3</v>
      </c>
      <c r="I10" s="102">
        <v>62</v>
      </c>
      <c r="J10" s="102">
        <v>2</v>
      </c>
      <c r="K10" s="102">
        <v>37</v>
      </c>
      <c r="L10" s="102">
        <v>2</v>
      </c>
      <c r="M10" s="102">
        <v>35</v>
      </c>
      <c r="N10" s="102">
        <v>2</v>
      </c>
      <c r="O10" s="102">
        <v>30</v>
      </c>
      <c r="P10" s="102">
        <v>0</v>
      </c>
      <c r="Q10" s="102">
        <v>0</v>
      </c>
      <c r="R10" s="99">
        <f t="shared" si="1"/>
        <v>9</v>
      </c>
      <c r="S10" s="99">
        <f t="shared" si="2"/>
        <v>164</v>
      </c>
      <c r="T10" s="102">
        <v>2</v>
      </c>
      <c r="U10" s="102">
        <v>32</v>
      </c>
      <c r="V10" s="102">
        <v>0</v>
      </c>
      <c r="W10" s="102">
        <v>0</v>
      </c>
      <c r="X10" s="102">
        <v>2</v>
      </c>
      <c r="Y10" s="102">
        <v>32</v>
      </c>
      <c r="Z10" s="102">
        <v>0</v>
      </c>
      <c r="AA10" s="102">
        <v>0</v>
      </c>
      <c r="AB10" s="102">
        <v>2</v>
      </c>
      <c r="AC10" s="102">
        <v>35</v>
      </c>
      <c r="AD10" s="102">
        <v>0</v>
      </c>
      <c r="AE10" s="102">
        <v>0</v>
      </c>
      <c r="AF10" s="102">
        <v>2</v>
      </c>
      <c r="AG10" s="102">
        <v>40</v>
      </c>
      <c r="AH10" s="102">
        <v>0</v>
      </c>
      <c r="AI10" s="102">
        <v>0</v>
      </c>
      <c r="AJ10" s="102">
        <v>2</v>
      </c>
      <c r="AK10" s="102">
        <v>31</v>
      </c>
      <c r="AL10" s="102">
        <v>0</v>
      </c>
      <c r="AM10" s="102">
        <v>0</v>
      </c>
      <c r="AN10" s="99">
        <f t="shared" si="3"/>
        <v>10</v>
      </c>
      <c r="AO10" s="99">
        <f t="shared" si="4"/>
        <v>170</v>
      </c>
      <c r="AP10" s="102">
        <v>1</v>
      </c>
      <c r="AQ10" s="102">
        <v>13</v>
      </c>
      <c r="AR10" s="102">
        <v>1</v>
      </c>
      <c r="AS10" s="102">
        <v>10</v>
      </c>
      <c r="AT10" s="99">
        <f t="shared" si="5"/>
        <v>2</v>
      </c>
      <c r="AU10" s="99">
        <f t="shared" si="5"/>
        <v>23</v>
      </c>
      <c r="AV10" s="101">
        <f t="shared" si="0"/>
        <v>21</v>
      </c>
      <c r="AW10" s="101">
        <f t="shared" si="0"/>
        <v>357</v>
      </c>
      <c r="AX10" s="16">
        <v>0</v>
      </c>
      <c r="AY10" s="16">
        <v>0</v>
      </c>
      <c r="AZ10" s="88">
        <f t="shared" si="6"/>
        <v>9.394736842105264</v>
      </c>
    </row>
    <row r="11" spans="1:52" ht="34.5" customHeight="1">
      <c r="A11" s="5"/>
      <c r="B11" s="20">
        <v>4</v>
      </c>
      <c r="C11" s="85" t="s">
        <v>68</v>
      </c>
      <c r="D11" s="93">
        <v>77</v>
      </c>
      <c r="E11" s="93">
        <v>1</v>
      </c>
      <c r="F11" s="93">
        <v>10</v>
      </c>
      <c r="G11" s="94">
        <v>88</v>
      </c>
      <c r="H11" s="102">
        <v>5</v>
      </c>
      <c r="I11" s="102">
        <v>123</v>
      </c>
      <c r="J11" s="102">
        <v>5</v>
      </c>
      <c r="K11" s="102">
        <v>112</v>
      </c>
      <c r="L11" s="102">
        <v>4</v>
      </c>
      <c r="M11" s="102">
        <v>96</v>
      </c>
      <c r="N11" s="102">
        <v>5</v>
      </c>
      <c r="O11" s="102">
        <v>132</v>
      </c>
      <c r="P11" s="102">
        <v>0</v>
      </c>
      <c r="Q11" s="102">
        <v>0</v>
      </c>
      <c r="R11" s="99">
        <f t="shared" si="1"/>
        <v>19</v>
      </c>
      <c r="S11" s="99">
        <f t="shared" si="2"/>
        <v>463</v>
      </c>
      <c r="T11" s="102">
        <v>4</v>
      </c>
      <c r="U11" s="102">
        <v>98</v>
      </c>
      <c r="V11" s="102">
        <v>0</v>
      </c>
      <c r="W11" s="102">
        <v>0</v>
      </c>
      <c r="X11" s="102">
        <v>5</v>
      </c>
      <c r="Y11" s="102">
        <v>108</v>
      </c>
      <c r="Z11" s="102">
        <v>1</v>
      </c>
      <c r="AA11" s="102">
        <v>6</v>
      </c>
      <c r="AB11" s="102">
        <v>5</v>
      </c>
      <c r="AC11" s="102">
        <v>108</v>
      </c>
      <c r="AD11" s="102">
        <v>0</v>
      </c>
      <c r="AE11" s="102">
        <v>0</v>
      </c>
      <c r="AF11" s="102">
        <v>5</v>
      </c>
      <c r="AG11" s="102">
        <v>98</v>
      </c>
      <c r="AH11" s="102">
        <v>0</v>
      </c>
      <c r="AI11" s="102">
        <v>0</v>
      </c>
      <c r="AJ11" s="102">
        <v>4</v>
      </c>
      <c r="AK11" s="102">
        <v>111</v>
      </c>
      <c r="AL11" s="102">
        <v>2</v>
      </c>
      <c r="AM11" s="102">
        <v>6</v>
      </c>
      <c r="AN11" s="99">
        <f t="shared" si="3"/>
        <v>26</v>
      </c>
      <c r="AO11" s="99">
        <f t="shared" si="4"/>
        <v>535</v>
      </c>
      <c r="AP11" s="102">
        <v>2</v>
      </c>
      <c r="AQ11" s="102">
        <v>38</v>
      </c>
      <c r="AR11" s="102">
        <v>1</v>
      </c>
      <c r="AS11" s="102">
        <v>8</v>
      </c>
      <c r="AT11" s="99">
        <f t="shared" si="5"/>
        <v>3</v>
      </c>
      <c r="AU11" s="99">
        <f t="shared" si="5"/>
        <v>46</v>
      </c>
      <c r="AV11" s="101">
        <f t="shared" si="0"/>
        <v>48</v>
      </c>
      <c r="AW11" s="101">
        <f t="shared" si="0"/>
        <v>1044</v>
      </c>
      <c r="AX11" s="16">
        <v>0</v>
      </c>
      <c r="AY11" s="16">
        <v>0</v>
      </c>
      <c r="AZ11" s="88">
        <f t="shared" si="6"/>
        <v>12</v>
      </c>
    </row>
    <row r="12" spans="1:52" ht="34.5" customHeight="1">
      <c r="A12" s="5"/>
      <c r="B12" s="20">
        <v>5</v>
      </c>
      <c r="C12" s="107" t="s">
        <v>69</v>
      </c>
      <c r="D12" s="93">
        <v>29</v>
      </c>
      <c r="E12" s="93">
        <v>1</v>
      </c>
      <c r="F12" s="93">
        <v>4</v>
      </c>
      <c r="G12" s="94">
        <v>34</v>
      </c>
      <c r="H12" s="102">
        <v>2</v>
      </c>
      <c r="I12" s="102">
        <v>32</v>
      </c>
      <c r="J12" s="102">
        <v>2</v>
      </c>
      <c r="K12" s="102">
        <v>39</v>
      </c>
      <c r="L12" s="102">
        <v>2</v>
      </c>
      <c r="M12" s="102">
        <v>41</v>
      </c>
      <c r="N12" s="102">
        <v>2</v>
      </c>
      <c r="O12" s="102">
        <v>31</v>
      </c>
      <c r="P12" s="102">
        <v>0</v>
      </c>
      <c r="Q12" s="102">
        <v>0</v>
      </c>
      <c r="R12" s="99">
        <f t="shared" si="1"/>
        <v>8</v>
      </c>
      <c r="S12" s="99">
        <f t="shared" si="2"/>
        <v>143</v>
      </c>
      <c r="T12" s="103">
        <v>2</v>
      </c>
      <c r="U12" s="103">
        <v>30</v>
      </c>
      <c r="V12" s="103">
        <v>0</v>
      </c>
      <c r="W12" s="103">
        <v>0</v>
      </c>
      <c r="X12" s="103">
        <v>2</v>
      </c>
      <c r="Y12" s="103">
        <v>31</v>
      </c>
      <c r="Z12" s="103">
        <v>0</v>
      </c>
      <c r="AA12" s="103">
        <v>0</v>
      </c>
      <c r="AB12" s="103">
        <v>2</v>
      </c>
      <c r="AC12" s="103">
        <v>31</v>
      </c>
      <c r="AD12" s="103">
        <v>0</v>
      </c>
      <c r="AE12" s="103">
        <v>0</v>
      </c>
      <c r="AF12" s="103">
        <v>2</v>
      </c>
      <c r="AG12" s="103">
        <v>30</v>
      </c>
      <c r="AH12" s="103">
        <v>0</v>
      </c>
      <c r="AI12" s="103">
        <v>0</v>
      </c>
      <c r="AJ12" s="103">
        <v>1</v>
      </c>
      <c r="AK12" s="103">
        <v>25</v>
      </c>
      <c r="AL12" s="103">
        <v>0</v>
      </c>
      <c r="AM12" s="103">
        <v>0</v>
      </c>
      <c r="AN12" s="99">
        <f t="shared" si="3"/>
        <v>9</v>
      </c>
      <c r="AO12" s="99">
        <f t="shared" si="4"/>
        <v>147</v>
      </c>
      <c r="AP12" s="103">
        <v>1</v>
      </c>
      <c r="AQ12" s="103">
        <v>5</v>
      </c>
      <c r="AR12" s="103">
        <v>1</v>
      </c>
      <c r="AS12" s="103">
        <v>10</v>
      </c>
      <c r="AT12" s="99">
        <f t="shared" si="5"/>
        <v>2</v>
      </c>
      <c r="AU12" s="99">
        <f t="shared" si="5"/>
        <v>15</v>
      </c>
      <c r="AV12" s="101">
        <f t="shared" si="0"/>
        <v>19</v>
      </c>
      <c r="AW12" s="101">
        <f t="shared" si="0"/>
        <v>305</v>
      </c>
      <c r="AX12" s="16">
        <v>0</v>
      </c>
      <c r="AY12" s="16">
        <v>0</v>
      </c>
      <c r="AZ12" s="88">
        <f t="shared" si="6"/>
        <v>9.242424242424242</v>
      </c>
    </row>
    <row r="13" spans="1:52" ht="34.5" customHeight="1">
      <c r="A13" s="5"/>
      <c r="B13" s="20">
        <v>6</v>
      </c>
      <c r="C13" s="85" t="s">
        <v>70</v>
      </c>
      <c r="D13" s="93">
        <v>33</v>
      </c>
      <c r="E13" s="93">
        <v>1</v>
      </c>
      <c r="F13" s="93">
        <v>3</v>
      </c>
      <c r="G13" s="94">
        <v>37</v>
      </c>
      <c r="H13" s="102">
        <v>2</v>
      </c>
      <c r="I13" s="102">
        <v>62</v>
      </c>
      <c r="J13" s="102">
        <v>3</v>
      </c>
      <c r="K13" s="102">
        <v>67</v>
      </c>
      <c r="L13" s="102">
        <v>3</v>
      </c>
      <c r="M13" s="102">
        <v>59</v>
      </c>
      <c r="N13" s="102">
        <v>2</v>
      </c>
      <c r="O13" s="102">
        <v>52</v>
      </c>
      <c r="P13" s="102">
        <v>0</v>
      </c>
      <c r="Q13" s="102">
        <v>0</v>
      </c>
      <c r="R13" s="99">
        <f t="shared" si="1"/>
        <v>10</v>
      </c>
      <c r="S13" s="99">
        <f t="shared" si="2"/>
        <v>240</v>
      </c>
      <c r="T13" s="103">
        <v>3</v>
      </c>
      <c r="U13" s="103">
        <v>60</v>
      </c>
      <c r="V13" s="103">
        <v>0</v>
      </c>
      <c r="W13" s="103">
        <v>0</v>
      </c>
      <c r="X13" s="103">
        <v>2</v>
      </c>
      <c r="Y13" s="103">
        <v>54</v>
      </c>
      <c r="Z13" s="103">
        <v>0</v>
      </c>
      <c r="AA13" s="103">
        <v>0</v>
      </c>
      <c r="AB13" s="103">
        <v>2</v>
      </c>
      <c r="AC13" s="103">
        <v>48</v>
      </c>
      <c r="AD13" s="103">
        <v>0</v>
      </c>
      <c r="AE13" s="103">
        <v>0</v>
      </c>
      <c r="AF13" s="103">
        <v>2</v>
      </c>
      <c r="AG13" s="103">
        <v>50</v>
      </c>
      <c r="AH13" s="103">
        <v>0</v>
      </c>
      <c r="AI13" s="103">
        <v>0</v>
      </c>
      <c r="AJ13" s="103">
        <v>2</v>
      </c>
      <c r="AK13" s="103">
        <v>32</v>
      </c>
      <c r="AL13" s="103">
        <v>0</v>
      </c>
      <c r="AM13" s="103">
        <v>0</v>
      </c>
      <c r="AN13" s="99">
        <f t="shared" si="3"/>
        <v>11</v>
      </c>
      <c r="AO13" s="99">
        <f t="shared" si="4"/>
        <v>244</v>
      </c>
      <c r="AP13" s="103">
        <v>1</v>
      </c>
      <c r="AQ13" s="103">
        <v>9</v>
      </c>
      <c r="AR13" s="103">
        <v>1</v>
      </c>
      <c r="AS13" s="103">
        <v>14</v>
      </c>
      <c r="AT13" s="99">
        <f t="shared" si="5"/>
        <v>2</v>
      </c>
      <c r="AU13" s="99">
        <f t="shared" si="5"/>
        <v>23</v>
      </c>
      <c r="AV13" s="101">
        <f t="shared" si="0"/>
        <v>23</v>
      </c>
      <c r="AW13" s="101">
        <f t="shared" si="0"/>
        <v>507</v>
      </c>
      <c r="AX13" s="16">
        <v>0</v>
      </c>
      <c r="AY13" s="16">
        <v>0</v>
      </c>
      <c r="AZ13" s="88">
        <f t="shared" si="6"/>
        <v>14.083333333333334</v>
      </c>
    </row>
    <row r="14" spans="1:52" ht="34.5" customHeight="1">
      <c r="A14" s="5"/>
      <c r="B14" s="20">
        <v>7</v>
      </c>
      <c r="C14" s="85" t="s">
        <v>71</v>
      </c>
      <c r="D14" s="93">
        <v>34</v>
      </c>
      <c r="E14" s="93">
        <v>1</v>
      </c>
      <c r="F14" s="93">
        <v>4</v>
      </c>
      <c r="G14" s="95">
        <v>39</v>
      </c>
      <c r="H14" s="102">
        <v>2</v>
      </c>
      <c r="I14" s="102">
        <v>58</v>
      </c>
      <c r="J14" s="102">
        <v>2</v>
      </c>
      <c r="K14" s="102">
        <v>60</v>
      </c>
      <c r="L14" s="102">
        <v>2</v>
      </c>
      <c r="M14" s="102">
        <v>58</v>
      </c>
      <c r="N14" s="102">
        <v>2</v>
      </c>
      <c r="O14" s="102">
        <v>44</v>
      </c>
      <c r="P14" s="102">
        <v>0</v>
      </c>
      <c r="Q14" s="102">
        <v>0</v>
      </c>
      <c r="R14" s="99">
        <f t="shared" si="1"/>
        <v>8</v>
      </c>
      <c r="S14" s="99">
        <f t="shared" si="2"/>
        <v>220</v>
      </c>
      <c r="T14" s="103">
        <v>2</v>
      </c>
      <c r="U14" s="103">
        <v>52</v>
      </c>
      <c r="V14" s="103">
        <v>0</v>
      </c>
      <c r="W14" s="103">
        <v>0</v>
      </c>
      <c r="X14" s="103">
        <v>3</v>
      </c>
      <c r="Y14" s="103">
        <v>63</v>
      </c>
      <c r="Z14" s="103">
        <v>0</v>
      </c>
      <c r="AA14" s="103">
        <v>0</v>
      </c>
      <c r="AB14" s="103">
        <v>2</v>
      </c>
      <c r="AC14" s="103">
        <v>50</v>
      </c>
      <c r="AD14" s="103">
        <v>0</v>
      </c>
      <c r="AE14" s="103">
        <v>0</v>
      </c>
      <c r="AF14" s="103">
        <v>2</v>
      </c>
      <c r="AG14" s="103">
        <v>52</v>
      </c>
      <c r="AH14" s="103">
        <v>0</v>
      </c>
      <c r="AI14" s="103">
        <v>0</v>
      </c>
      <c r="AJ14" s="103">
        <v>2</v>
      </c>
      <c r="AK14" s="103">
        <v>38</v>
      </c>
      <c r="AL14" s="103">
        <v>0</v>
      </c>
      <c r="AM14" s="103">
        <v>0</v>
      </c>
      <c r="AN14" s="99">
        <f t="shared" si="3"/>
        <v>11</v>
      </c>
      <c r="AO14" s="99">
        <f t="shared" si="4"/>
        <v>255</v>
      </c>
      <c r="AP14" s="103">
        <v>1</v>
      </c>
      <c r="AQ14" s="103">
        <v>10</v>
      </c>
      <c r="AR14" s="103">
        <v>1</v>
      </c>
      <c r="AS14" s="103">
        <v>18</v>
      </c>
      <c r="AT14" s="99">
        <f t="shared" si="5"/>
        <v>2</v>
      </c>
      <c r="AU14" s="99">
        <f t="shared" si="5"/>
        <v>28</v>
      </c>
      <c r="AV14" s="101">
        <f t="shared" si="0"/>
        <v>21</v>
      </c>
      <c r="AW14" s="101">
        <f t="shared" si="0"/>
        <v>503</v>
      </c>
      <c r="AX14" s="16">
        <v>0</v>
      </c>
      <c r="AY14" s="16">
        <v>0</v>
      </c>
      <c r="AZ14" s="88">
        <f t="shared" si="6"/>
        <v>13.236842105263158</v>
      </c>
    </row>
    <row r="15" spans="1:52" ht="39.75" customHeight="1">
      <c r="A15" s="5"/>
      <c r="B15" s="22"/>
      <c r="C15" s="105" t="s">
        <v>34</v>
      </c>
      <c r="D15" s="92">
        <f>SUM(D8:D14)</f>
        <v>349</v>
      </c>
      <c r="E15" s="92">
        <f>SUM(E8:E14)</f>
        <v>8</v>
      </c>
      <c r="F15" s="92">
        <f>SUM(F8:F14)</f>
        <v>42</v>
      </c>
      <c r="G15" s="96">
        <f aca="true" t="shared" si="7" ref="G15:AY15">SUM(G8:G14)</f>
        <v>399</v>
      </c>
      <c r="H15" s="92">
        <f t="shared" si="7"/>
        <v>24</v>
      </c>
      <c r="I15" s="92">
        <f t="shared" si="7"/>
        <v>629</v>
      </c>
      <c r="J15" s="92">
        <f t="shared" si="7"/>
        <v>24</v>
      </c>
      <c r="K15" s="92">
        <f t="shared" si="7"/>
        <v>577</v>
      </c>
      <c r="L15" s="92">
        <f t="shared" si="7"/>
        <v>22</v>
      </c>
      <c r="M15" s="92">
        <f t="shared" si="7"/>
        <v>547</v>
      </c>
      <c r="N15" s="92">
        <f t="shared" si="7"/>
        <v>24</v>
      </c>
      <c r="O15" s="92">
        <f t="shared" si="7"/>
        <v>564</v>
      </c>
      <c r="P15" s="92">
        <f t="shared" si="7"/>
        <v>0</v>
      </c>
      <c r="Q15" s="92">
        <f t="shared" si="7"/>
        <v>0</v>
      </c>
      <c r="R15" s="99">
        <f t="shared" si="1"/>
        <v>94</v>
      </c>
      <c r="S15" s="99">
        <f t="shared" si="2"/>
        <v>2317</v>
      </c>
      <c r="T15" s="96">
        <f t="shared" si="7"/>
        <v>23</v>
      </c>
      <c r="U15" s="96">
        <f t="shared" si="7"/>
        <v>508</v>
      </c>
      <c r="V15" s="96">
        <f t="shared" si="7"/>
        <v>0</v>
      </c>
      <c r="W15" s="96">
        <f t="shared" si="7"/>
        <v>0</v>
      </c>
      <c r="X15" s="96">
        <f t="shared" si="7"/>
        <v>23</v>
      </c>
      <c r="Y15" s="96">
        <f t="shared" si="7"/>
        <v>518</v>
      </c>
      <c r="Z15" s="96">
        <f t="shared" si="7"/>
        <v>1</v>
      </c>
      <c r="AA15" s="96">
        <f t="shared" si="7"/>
        <v>6</v>
      </c>
      <c r="AB15" s="96">
        <f t="shared" si="7"/>
        <v>22</v>
      </c>
      <c r="AC15" s="96">
        <f t="shared" si="7"/>
        <v>504</v>
      </c>
      <c r="AD15" s="96">
        <f t="shared" si="7"/>
        <v>0</v>
      </c>
      <c r="AE15" s="96">
        <f t="shared" si="7"/>
        <v>0</v>
      </c>
      <c r="AF15" s="96">
        <f t="shared" si="7"/>
        <v>25</v>
      </c>
      <c r="AG15" s="96">
        <f t="shared" si="7"/>
        <v>531</v>
      </c>
      <c r="AH15" s="96">
        <f t="shared" si="7"/>
        <v>0</v>
      </c>
      <c r="AI15" s="96">
        <f t="shared" si="7"/>
        <v>0</v>
      </c>
      <c r="AJ15" s="96">
        <f t="shared" si="7"/>
        <v>19</v>
      </c>
      <c r="AK15" s="96">
        <f t="shared" si="7"/>
        <v>392</v>
      </c>
      <c r="AL15" s="96">
        <f t="shared" si="7"/>
        <v>2</v>
      </c>
      <c r="AM15" s="96">
        <f t="shared" si="7"/>
        <v>6</v>
      </c>
      <c r="AN15" s="100">
        <f t="shared" si="7"/>
        <v>115</v>
      </c>
      <c r="AO15" s="100">
        <f t="shared" si="7"/>
        <v>2465</v>
      </c>
      <c r="AP15" s="96">
        <f t="shared" si="7"/>
        <v>9</v>
      </c>
      <c r="AQ15" s="96">
        <f t="shared" si="7"/>
        <v>137</v>
      </c>
      <c r="AR15" s="96">
        <f t="shared" si="7"/>
        <v>7</v>
      </c>
      <c r="AS15" s="96">
        <f t="shared" si="7"/>
        <v>105</v>
      </c>
      <c r="AT15" s="96">
        <f t="shared" si="7"/>
        <v>16</v>
      </c>
      <c r="AU15" s="96">
        <f t="shared" si="7"/>
        <v>242</v>
      </c>
      <c r="AV15" s="96">
        <f t="shared" si="7"/>
        <v>225</v>
      </c>
      <c r="AW15" s="96">
        <f t="shared" si="7"/>
        <v>5024</v>
      </c>
      <c r="AX15" s="24">
        <f t="shared" si="7"/>
        <v>0</v>
      </c>
      <c r="AY15" s="24">
        <f t="shared" si="7"/>
        <v>0</v>
      </c>
      <c r="AZ15" s="90">
        <f t="shared" si="6"/>
        <v>12.84910485933504</v>
      </c>
    </row>
    <row r="16" spans="1:52" ht="34.5" customHeight="1">
      <c r="A16" s="5"/>
      <c r="B16" s="20">
        <v>8</v>
      </c>
      <c r="C16" s="85" t="s">
        <v>72</v>
      </c>
      <c r="D16" s="95">
        <v>17</v>
      </c>
      <c r="E16" s="95">
        <v>2</v>
      </c>
      <c r="F16" s="95">
        <v>4</v>
      </c>
      <c r="G16" s="94">
        <v>23</v>
      </c>
      <c r="H16" s="102">
        <v>1</v>
      </c>
      <c r="I16" s="102">
        <v>22</v>
      </c>
      <c r="J16" s="102">
        <v>1</v>
      </c>
      <c r="K16" s="102">
        <v>19</v>
      </c>
      <c r="L16" s="102">
        <v>2</v>
      </c>
      <c r="M16" s="102">
        <v>30</v>
      </c>
      <c r="N16" s="102">
        <v>1</v>
      </c>
      <c r="O16" s="102">
        <v>23</v>
      </c>
      <c r="P16" s="102">
        <v>0</v>
      </c>
      <c r="Q16" s="102">
        <v>0</v>
      </c>
      <c r="R16" s="99">
        <f t="shared" si="1"/>
        <v>5</v>
      </c>
      <c r="S16" s="99">
        <f t="shared" si="2"/>
        <v>94</v>
      </c>
      <c r="T16" s="103">
        <v>1</v>
      </c>
      <c r="U16" s="103">
        <v>20</v>
      </c>
      <c r="V16" s="103">
        <v>0</v>
      </c>
      <c r="W16" s="103">
        <v>0</v>
      </c>
      <c r="X16" s="103">
        <v>1</v>
      </c>
      <c r="Y16" s="103">
        <v>21</v>
      </c>
      <c r="Z16" s="103">
        <v>0</v>
      </c>
      <c r="AA16" s="103">
        <v>0</v>
      </c>
      <c r="AB16" s="103">
        <v>2</v>
      </c>
      <c r="AC16" s="103">
        <v>32</v>
      </c>
      <c r="AD16" s="103">
        <v>0</v>
      </c>
      <c r="AE16" s="103">
        <v>0</v>
      </c>
      <c r="AF16" s="103">
        <v>2</v>
      </c>
      <c r="AG16" s="103">
        <v>30</v>
      </c>
      <c r="AH16" s="103">
        <v>0</v>
      </c>
      <c r="AI16" s="103">
        <v>0</v>
      </c>
      <c r="AJ16" s="103">
        <v>1</v>
      </c>
      <c r="AK16" s="103">
        <v>14</v>
      </c>
      <c r="AL16" s="103">
        <v>0</v>
      </c>
      <c r="AM16" s="103">
        <v>0</v>
      </c>
      <c r="AN16" s="99">
        <f>T16+V16+X16+Z16+AB16+AD16+AF16+AH16+AJ16+AL16</f>
        <v>7</v>
      </c>
      <c r="AO16" s="99">
        <f>U16+W16+Y16+AA16+AC16+AE16+AG16+AI16+AK16+AM16</f>
        <v>117</v>
      </c>
      <c r="AP16" s="103">
        <v>1</v>
      </c>
      <c r="AQ16" s="103">
        <v>8</v>
      </c>
      <c r="AR16" s="103">
        <v>1</v>
      </c>
      <c r="AS16" s="103">
        <v>7</v>
      </c>
      <c r="AT16" s="99">
        <f>AP16+AR16</f>
        <v>2</v>
      </c>
      <c r="AU16" s="99">
        <f>AQ16+AS16</f>
        <v>15</v>
      </c>
      <c r="AV16" s="101">
        <f aca="true" t="shared" si="8" ref="AV16:AV24">R16+AN16+AT16</f>
        <v>14</v>
      </c>
      <c r="AW16" s="101">
        <f aca="true" t="shared" si="9" ref="AW16:AW24">S16+AO16+AU16</f>
        <v>226</v>
      </c>
      <c r="AX16" s="16">
        <v>0</v>
      </c>
      <c r="AY16" s="16">
        <v>0</v>
      </c>
      <c r="AZ16" s="88">
        <f t="shared" si="6"/>
        <v>10.761904761904763</v>
      </c>
    </row>
    <row r="17" spans="1:52" ht="34.5" customHeight="1">
      <c r="A17" s="5"/>
      <c r="B17" s="20">
        <v>9</v>
      </c>
      <c r="C17" s="85" t="s">
        <v>73</v>
      </c>
      <c r="D17" s="95">
        <v>18</v>
      </c>
      <c r="E17" s="95">
        <v>0</v>
      </c>
      <c r="F17" s="95">
        <v>3</v>
      </c>
      <c r="G17" s="94">
        <v>21</v>
      </c>
      <c r="H17" s="102">
        <v>1</v>
      </c>
      <c r="I17" s="102">
        <v>9</v>
      </c>
      <c r="J17" s="102">
        <v>1</v>
      </c>
      <c r="K17" s="102">
        <v>13</v>
      </c>
      <c r="L17" s="102">
        <v>1</v>
      </c>
      <c r="M17" s="102">
        <v>14</v>
      </c>
      <c r="N17" s="102">
        <v>1</v>
      </c>
      <c r="O17" s="102">
        <v>18</v>
      </c>
      <c r="P17" s="102">
        <v>0</v>
      </c>
      <c r="Q17" s="102">
        <v>0</v>
      </c>
      <c r="R17" s="99">
        <f t="shared" si="1"/>
        <v>4</v>
      </c>
      <c r="S17" s="99">
        <f t="shared" si="2"/>
        <v>54</v>
      </c>
      <c r="T17" s="103">
        <v>1</v>
      </c>
      <c r="U17" s="103">
        <v>8</v>
      </c>
      <c r="V17" s="103">
        <v>0</v>
      </c>
      <c r="W17" s="103">
        <v>0</v>
      </c>
      <c r="X17" s="103">
        <v>1</v>
      </c>
      <c r="Y17" s="103">
        <v>15</v>
      </c>
      <c r="Z17" s="103">
        <v>0</v>
      </c>
      <c r="AA17" s="103">
        <v>0</v>
      </c>
      <c r="AB17" s="103">
        <v>1</v>
      </c>
      <c r="AC17" s="103">
        <v>12</v>
      </c>
      <c r="AD17" s="103">
        <v>0</v>
      </c>
      <c r="AE17" s="103">
        <v>0</v>
      </c>
      <c r="AF17" s="103">
        <v>1</v>
      </c>
      <c r="AG17" s="103">
        <v>5</v>
      </c>
      <c r="AH17" s="103">
        <v>0</v>
      </c>
      <c r="AI17" s="103">
        <v>0</v>
      </c>
      <c r="AJ17" s="103">
        <v>1</v>
      </c>
      <c r="AK17" s="103">
        <v>13</v>
      </c>
      <c r="AL17" s="103">
        <v>0</v>
      </c>
      <c r="AM17" s="103">
        <v>0</v>
      </c>
      <c r="AN17" s="99">
        <f aca="true" t="shared" si="10" ref="AN17:AN24">T17+V17+X17+Z17+AB17+AD17+AF17+AH17+AJ17+AL17</f>
        <v>5</v>
      </c>
      <c r="AO17" s="99">
        <f aca="true" t="shared" si="11" ref="AO17:AO24">U17+W17+Y17+AA17+AC17+AE17+AG17+AI17+AK17+AM17</f>
        <v>53</v>
      </c>
      <c r="AP17" s="103">
        <v>1</v>
      </c>
      <c r="AQ17" s="103">
        <v>3</v>
      </c>
      <c r="AR17" s="103">
        <v>1</v>
      </c>
      <c r="AS17" s="103">
        <v>5</v>
      </c>
      <c r="AT17" s="99">
        <f aca="true" t="shared" si="12" ref="AT17:AU24">AP17+AR17</f>
        <v>2</v>
      </c>
      <c r="AU17" s="99">
        <f t="shared" si="12"/>
        <v>8</v>
      </c>
      <c r="AV17" s="101">
        <f t="shared" si="8"/>
        <v>11</v>
      </c>
      <c r="AW17" s="101">
        <f t="shared" si="9"/>
        <v>115</v>
      </c>
      <c r="AX17" s="16">
        <v>0</v>
      </c>
      <c r="AY17" s="16">
        <v>0</v>
      </c>
      <c r="AZ17" s="88">
        <f t="shared" si="6"/>
        <v>5.476190476190476</v>
      </c>
    </row>
    <row r="18" spans="1:52" ht="34.5" customHeight="1">
      <c r="A18" s="5"/>
      <c r="B18" s="20">
        <v>10</v>
      </c>
      <c r="C18" s="85" t="s">
        <v>74</v>
      </c>
      <c r="D18" s="95">
        <v>15</v>
      </c>
      <c r="E18" s="95">
        <v>1</v>
      </c>
      <c r="F18" s="95">
        <v>2</v>
      </c>
      <c r="G18" s="94">
        <v>18</v>
      </c>
      <c r="H18" s="102">
        <v>1</v>
      </c>
      <c r="I18" s="102">
        <v>7</v>
      </c>
      <c r="J18" s="102">
        <v>1</v>
      </c>
      <c r="K18" s="102">
        <v>8</v>
      </c>
      <c r="L18" s="102">
        <v>1</v>
      </c>
      <c r="M18" s="102">
        <v>6</v>
      </c>
      <c r="N18" s="102">
        <v>1</v>
      </c>
      <c r="O18" s="102">
        <v>10</v>
      </c>
      <c r="P18" s="102">
        <v>0</v>
      </c>
      <c r="Q18" s="102">
        <v>0</v>
      </c>
      <c r="R18" s="99">
        <f t="shared" si="1"/>
        <v>4</v>
      </c>
      <c r="S18" s="99">
        <f t="shared" si="2"/>
        <v>31</v>
      </c>
      <c r="T18" s="103">
        <v>1</v>
      </c>
      <c r="U18" s="103">
        <v>6</v>
      </c>
      <c r="V18" s="103">
        <v>0</v>
      </c>
      <c r="W18" s="103">
        <v>0</v>
      </c>
      <c r="X18" s="103">
        <v>1</v>
      </c>
      <c r="Y18" s="103">
        <v>7</v>
      </c>
      <c r="Z18" s="103">
        <v>0</v>
      </c>
      <c r="AA18" s="103">
        <v>0</v>
      </c>
      <c r="AB18" s="103">
        <v>1</v>
      </c>
      <c r="AC18" s="103">
        <v>12</v>
      </c>
      <c r="AD18" s="103">
        <v>0</v>
      </c>
      <c r="AE18" s="103">
        <v>0</v>
      </c>
      <c r="AF18" s="103">
        <v>1</v>
      </c>
      <c r="AG18" s="103">
        <v>6</v>
      </c>
      <c r="AH18" s="103">
        <v>0</v>
      </c>
      <c r="AI18" s="103">
        <v>0</v>
      </c>
      <c r="AJ18" s="103">
        <v>1</v>
      </c>
      <c r="AK18" s="103">
        <v>9</v>
      </c>
      <c r="AL18" s="103">
        <v>0</v>
      </c>
      <c r="AM18" s="103">
        <v>0</v>
      </c>
      <c r="AN18" s="99">
        <f t="shared" si="10"/>
        <v>5</v>
      </c>
      <c r="AO18" s="99">
        <f t="shared" si="11"/>
        <v>40</v>
      </c>
      <c r="AP18" s="103">
        <v>1</v>
      </c>
      <c r="AQ18" s="103">
        <v>3</v>
      </c>
      <c r="AR18" s="103">
        <v>1</v>
      </c>
      <c r="AS18" s="103">
        <v>3</v>
      </c>
      <c r="AT18" s="99">
        <f t="shared" si="12"/>
        <v>2</v>
      </c>
      <c r="AU18" s="99">
        <f t="shared" si="12"/>
        <v>6</v>
      </c>
      <c r="AV18" s="101">
        <f t="shared" si="8"/>
        <v>11</v>
      </c>
      <c r="AW18" s="101">
        <f t="shared" si="9"/>
        <v>77</v>
      </c>
      <c r="AX18" s="16">
        <v>0</v>
      </c>
      <c r="AY18" s="16">
        <v>0</v>
      </c>
      <c r="AZ18" s="88">
        <f t="shared" si="6"/>
        <v>4.529411764705882</v>
      </c>
    </row>
    <row r="19" spans="1:52" ht="34.5" customHeight="1">
      <c r="A19" s="5"/>
      <c r="B19" s="20">
        <v>11</v>
      </c>
      <c r="C19" s="85" t="s">
        <v>75</v>
      </c>
      <c r="D19" s="95">
        <v>12</v>
      </c>
      <c r="E19" s="95">
        <v>0</v>
      </c>
      <c r="F19" s="95">
        <v>2</v>
      </c>
      <c r="G19" s="94">
        <v>14</v>
      </c>
      <c r="H19" s="102">
        <v>1</v>
      </c>
      <c r="I19" s="102">
        <v>3</v>
      </c>
      <c r="J19" s="102">
        <v>1</v>
      </c>
      <c r="K19" s="102">
        <v>3</v>
      </c>
      <c r="L19" s="102">
        <v>1</v>
      </c>
      <c r="M19" s="102">
        <v>6</v>
      </c>
      <c r="N19" s="102">
        <v>1</v>
      </c>
      <c r="O19" s="102">
        <v>4</v>
      </c>
      <c r="P19" s="102">
        <v>0</v>
      </c>
      <c r="Q19" s="102">
        <v>0</v>
      </c>
      <c r="R19" s="99">
        <f t="shared" si="1"/>
        <v>4</v>
      </c>
      <c r="S19" s="99">
        <f t="shared" si="2"/>
        <v>16</v>
      </c>
      <c r="T19" s="103">
        <v>1</v>
      </c>
      <c r="U19" s="103">
        <v>7</v>
      </c>
      <c r="V19" s="103">
        <v>0</v>
      </c>
      <c r="W19" s="103">
        <v>0</v>
      </c>
      <c r="X19" s="103">
        <v>1</v>
      </c>
      <c r="Y19" s="103">
        <v>5</v>
      </c>
      <c r="Z19" s="103">
        <v>0</v>
      </c>
      <c r="AA19" s="103">
        <v>0</v>
      </c>
      <c r="AB19" s="103">
        <v>1</v>
      </c>
      <c r="AC19" s="103">
        <v>5</v>
      </c>
      <c r="AD19" s="103">
        <v>0</v>
      </c>
      <c r="AE19" s="103">
        <v>0</v>
      </c>
      <c r="AF19" s="103">
        <v>1</v>
      </c>
      <c r="AG19" s="103">
        <v>8</v>
      </c>
      <c r="AH19" s="103">
        <v>0</v>
      </c>
      <c r="AI19" s="103">
        <v>0</v>
      </c>
      <c r="AJ19" s="103">
        <v>1</v>
      </c>
      <c r="AK19" s="103">
        <v>6</v>
      </c>
      <c r="AL19" s="103">
        <v>0</v>
      </c>
      <c r="AM19" s="103">
        <v>0</v>
      </c>
      <c r="AN19" s="99">
        <f t="shared" si="10"/>
        <v>5</v>
      </c>
      <c r="AO19" s="99">
        <f t="shared" si="11"/>
        <v>31</v>
      </c>
      <c r="AP19" s="103">
        <v>1</v>
      </c>
      <c r="AQ19" s="103">
        <v>4</v>
      </c>
      <c r="AR19" s="103">
        <v>0</v>
      </c>
      <c r="AS19" s="103">
        <v>0</v>
      </c>
      <c r="AT19" s="99">
        <f t="shared" si="12"/>
        <v>1</v>
      </c>
      <c r="AU19" s="99">
        <f t="shared" si="12"/>
        <v>4</v>
      </c>
      <c r="AV19" s="101">
        <f t="shared" si="8"/>
        <v>10</v>
      </c>
      <c r="AW19" s="101">
        <f t="shared" si="9"/>
        <v>51</v>
      </c>
      <c r="AX19" s="16">
        <v>0</v>
      </c>
      <c r="AY19" s="16">
        <v>0</v>
      </c>
      <c r="AZ19" s="88">
        <f t="shared" si="6"/>
        <v>3.642857142857143</v>
      </c>
    </row>
    <row r="20" spans="1:52" ht="34.5" customHeight="1">
      <c r="A20" s="5"/>
      <c r="B20" s="20">
        <v>12</v>
      </c>
      <c r="C20" s="85" t="s">
        <v>76</v>
      </c>
      <c r="D20" s="95">
        <v>18</v>
      </c>
      <c r="E20" s="95">
        <v>1</v>
      </c>
      <c r="F20" s="95">
        <v>3</v>
      </c>
      <c r="G20" s="94">
        <v>22</v>
      </c>
      <c r="H20" s="102">
        <v>1</v>
      </c>
      <c r="I20" s="102">
        <v>6</v>
      </c>
      <c r="J20" s="102">
        <v>1</v>
      </c>
      <c r="K20" s="102">
        <v>4</v>
      </c>
      <c r="L20" s="102">
        <v>1</v>
      </c>
      <c r="M20" s="102">
        <v>6</v>
      </c>
      <c r="N20" s="102">
        <v>1</v>
      </c>
      <c r="O20" s="102">
        <v>6</v>
      </c>
      <c r="P20" s="102">
        <v>0</v>
      </c>
      <c r="Q20" s="102">
        <v>0</v>
      </c>
      <c r="R20" s="99">
        <f t="shared" si="1"/>
        <v>4</v>
      </c>
      <c r="S20" s="99">
        <f t="shared" si="2"/>
        <v>22</v>
      </c>
      <c r="T20" s="102">
        <v>1</v>
      </c>
      <c r="U20" s="102">
        <v>7</v>
      </c>
      <c r="V20" s="102">
        <v>0</v>
      </c>
      <c r="W20" s="102">
        <v>0</v>
      </c>
      <c r="X20" s="102">
        <v>1</v>
      </c>
      <c r="Y20" s="102">
        <v>7</v>
      </c>
      <c r="Z20" s="102">
        <v>0</v>
      </c>
      <c r="AA20" s="102">
        <v>0</v>
      </c>
      <c r="AB20" s="102">
        <v>1</v>
      </c>
      <c r="AC20" s="102">
        <v>3</v>
      </c>
      <c r="AD20" s="102">
        <v>0</v>
      </c>
      <c r="AE20" s="102">
        <v>0</v>
      </c>
      <c r="AF20" s="102">
        <v>1</v>
      </c>
      <c r="AG20" s="102">
        <v>6</v>
      </c>
      <c r="AH20" s="102">
        <v>0</v>
      </c>
      <c r="AI20" s="102">
        <v>0</v>
      </c>
      <c r="AJ20" s="102">
        <v>1</v>
      </c>
      <c r="AK20" s="102">
        <v>4</v>
      </c>
      <c r="AL20" s="102">
        <v>0</v>
      </c>
      <c r="AM20" s="102">
        <v>0</v>
      </c>
      <c r="AN20" s="99">
        <f t="shared" si="10"/>
        <v>5</v>
      </c>
      <c r="AO20" s="99">
        <f t="shared" si="11"/>
        <v>27</v>
      </c>
      <c r="AP20" s="102">
        <v>1</v>
      </c>
      <c r="AQ20" s="102">
        <v>3</v>
      </c>
      <c r="AR20" s="102">
        <v>1</v>
      </c>
      <c r="AS20" s="102">
        <v>3</v>
      </c>
      <c r="AT20" s="99">
        <f t="shared" si="12"/>
        <v>2</v>
      </c>
      <c r="AU20" s="99">
        <f t="shared" si="12"/>
        <v>6</v>
      </c>
      <c r="AV20" s="101">
        <f t="shared" si="8"/>
        <v>11</v>
      </c>
      <c r="AW20" s="101">
        <f t="shared" si="9"/>
        <v>55</v>
      </c>
      <c r="AX20" s="16">
        <v>0</v>
      </c>
      <c r="AY20" s="16">
        <v>0</v>
      </c>
      <c r="AZ20" s="88">
        <f t="shared" si="6"/>
        <v>2.619047619047619</v>
      </c>
    </row>
    <row r="21" spans="1:52" ht="34.5" customHeight="1">
      <c r="A21" s="5"/>
      <c r="B21" s="20">
        <v>13</v>
      </c>
      <c r="C21" s="85" t="s">
        <v>77</v>
      </c>
      <c r="D21" s="95">
        <v>25</v>
      </c>
      <c r="E21" s="95">
        <v>0</v>
      </c>
      <c r="F21" s="94">
        <v>3</v>
      </c>
      <c r="G21" s="94">
        <v>28</v>
      </c>
      <c r="H21" s="102">
        <v>2</v>
      </c>
      <c r="I21" s="102">
        <v>31</v>
      </c>
      <c r="J21" s="102">
        <v>2</v>
      </c>
      <c r="K21" s="102">
        <v>29</v>
      </c>
      <c r="L21" s="102">
        <v>1</v>
      </c>
      <c r="M21" s="102">
        <v>23</v>
      </c>
      <c r="N21" s="102">
        <v>2</v>
      </c>
      <c r="O21" s="102">
        <v>33</v>
      </c>
      <c r="P21" s="102">
        <v>0</v>
      </c>
      <c r="Q21" s="102">
        <v>0</v>
      </c>
      <c r="R21" s="99">
        <f t="shared" si="1"/>
        <v>7</v>
      </c>
      <c r="S21" s="99">
        <f t="shared" si="2"/>
        <v>116</v>
      </c>
      <c r="T21" s="103">
        <v>2</v>
      </c>
      <c r="U21" s="103">
        <v>35</v>
      </c>
      <c r="V21" s="103">
        <v>0</v>
      </c>
      <c r="W21" s="103">
        <v>0</v>
      </c>
      <c r="X21" s="103">
        <v>2</v>
      </c>
      <c r="Y21" s="103">
        <v>27</v>
      </c>
      <c r="Z21" s="103">
        <v>0</v>
      </c>
      <c r="AA21" s="103">
        <v>0</v>
      </c>
      <c r="AB21" s="103">
        <v>1</v>
      </c>
      <c r="AC21" s="103">
        <v>23</v>
      </c>
      <c r="AD21" s="103">
        <v>0</v>
      </c>
      <c r="AE21" s="103">
        <v>0</v>
      </c>
      <c r="AF21" s="103">
        <v>2</v>
      </c>
      <c r="AG21" s="103">
        <v>32</v>
      </c>
      <c r="AH21" s="103">
        <v>0</v>
      </c>
      <c r="AI21" s="103">
        <v>0</v>
      </c>
      <c r="AJ21" s="103">
        <v>1</v>
      </c>
      <c r="AK21" s="103">
        <v>20</v>
      </c>
      <c r="AL21" s="103">
        <v>0</v>
      </c>
      <c r="AM21" s="103">
        <v>0</v>
      </c>
      <c r="AN21" s="99">
        <f t="shared" si="10"/>
        <v>8</v>
      </c>
      <c r="AO21" s="99">
        <f t="shared" si="11"/>
        <v>137</v>
      </c>
      <c r="AP21" s="103">
        <v>1</v>
      </c>
      <c r="AQ21" s="103">
        <v>3</v>
      </c>
      <c r="AR21" s="103">
        <v>1</v>
      </c>
      <c r="AS21" s="103">
        <v>10</v>
      </c>
      <c r="AT21" s="99">
        <f t="shared" si="12"/>
        <v>2</v>
      </c>
      <c r="AU21" s="99">
        <f t="shared" si="12"/>
        <v>13</v>
      </c>
      <c r="AV21" s="101">
        <f t="shared" si="8"/>
        <v>17</v>
      </c>
      <c r="AW21" s="101">
        <f t="shared" si="9"/>
        <v>266</v>
      </c>
      <c r="AX21" s="16">
        <v>0</v>
      </c>
      <c r="AY21" s="16">
        <v>0</v>
      </c>
      <c r="AZ21" s="88">
        <f t="shared" si="6"/>
        <v>9.5</v>
      </c>
    </row>
    <row r="22" spans="1:52" ht="34.5" customHeight="1">
      <c r="A22" s="5">
        <v>2</v>
      </c>
      <c r="B22" s="20">
        <v>14</v>
      </c>
      <c r="C22" s="91" t="s">
        <v>78</v>
      </c>
      <c r="D22" s="95">
        <v>28</v>
      </c>
      <c r="E22" s="95">
        <v>2</v>
      </c>
      <c r="F22" s="95">
        <v>5</v>
      </c>
      <c r="G22" s="94">
        <v>35</v>
      </c>
      <c r="H22" s="102">
        <v>2</v>
      </c>
      <c r="I22" s="102">
        <v>44</v>
      </c>
      <c r="J22" s="102">
        <v>2</v>
      </c>
      <c r="K22" s="102">
        <v>41</v>
      </c>
      <c r="L22" s="102">
        <v>2</v>
      </c>
      <c r="M22" s="102">
        <v>56</v>
      </c>
      <c r="N22" s="102">
        <v>2</v>
      </c>
      <c r="O22" s="102">
        <v>40</v>
      </c>
      <c r="P22" s="102">
        <v>0</v>
      </c>
      <c r="Q22" s="102">
        <v>0</v>
      </c>
      <c r="R22" s="99">
        <f t="shared" si="1"/>
        <v>8</v>
      </c>
      <c r="S22" s="99">
        <f t="shared" si="2"/>
        <v>181</v>
      </c>
      <c r="T22" s="102">
        <v>2</v>
      </c>
      <c r="U22" s="102">
        <v>44</v>
      </c>
      <c r="V22" s="102">
        <v>0</v>
      </c>
      <c r="W22" s="102">
        <v>0</v>
      </c>
      <c r="X22" s="102">
        <v>2</v>
      </c>
      <c r="Y22" s="102">
        <v>35</v>
      </c>
      <c r="Z22" s="102">
        <v>0</v>
      </c>
      <c r="AA22" s="102">
        <v>0</v>
      </c>
      <c r="AB22" s="102">
        <v>2</v>
      </c>
      <c r="AC22" s="102">
        <v>45</v>
      </c>
      <c r="AD22" s="102">
        <v>0</v>
      </c>
      <c r="AE22" s="102">
        <v>0</v>
      </c>
      <c r="AF22" s="102">
        <v>2</v>
      </c>
      <c r="AG22" s="102">
        <v>28</v>
      </c>
      <c r="AH22" s="102">
        <v>0</v>
      </c>
      <c r="AI22" s="102">
        <v>0</v>
      </c>
      <c r="AJ22" s="102">
        <v>2</v>
      </c>
      <c r="AK22" s="102">
        <v>28</v>
      </c>
      <c r="AL22" s="102">
        <v>0</v>
      </c>
      <c r="AM22" s="102">
        <v>0</v>
      </c>
      <c r="AN22" s="99">
        <f t="shared" si="10"/>
        <v>10</v>
      </c>
      <c r="AO22" s="99">
        <f t="shared" si="11"/>
        <v>180</v>
      </c>
      <c r="AP22" s="102">
        <v>1</v>
      </c>
      <c r="AQ22" s="102">
        <v>7</v>
      </c>
      <c r="AR22" s="102">
        <v>1</v>
      </c>
      <c r="AS22" s="102">
        <v>15</v>
      </c>
      <c r="AT22" s="99">
        <f t="shared" si="12"/>
        <v>2</v>
      </c>
      <c r="AU22" s="99">
        <f t="shared" si="12"/>
        <v>22</v>
      </c>
      <c r="AV22" s="101">
        <f t="shared" si="8"/>
        <v>20</v>
      </c>
      <c r="AW22" s="101">
        <f t="shared" si="9"/>
        <v>383</v>
      </c>
      <c r="AX22" s="16">
        <v>0</v>
      </c>
      <c r="AY22" s="16">
        <v>0</v>
      </c>
      <c r="AZ22" s="88">
        <f t="shared" si="6"/>
        <v>11.606060606060606</v>
      </c>
    </row>
    <row r="23" spans="1:52" ht="34.5" customHeight="1">
      <c r="A23" s="5">
        <v>3</v>
      </c>
      <c r="B23" s="20">
        <v>15</v>
      </c>
      <c r="C23" s="91" t="s">
        <v>79</v>
      </c>
      <c r="D23" s="95">
        <v>34</v>
      </c>
      <c r="E23" s="95">
        <v>2</v>
      </c>
      <c r="F23" s="95">
        <v>5</v>
      </c>
      <c r="G23" s="94">
        <v>41</v>
      </c>
      <c r="H23" s="102">
        <v>2</v>
      </c>
      <c r="I23" s="102">
        <v>32</v>
      </c>
      <c r="J23" s="102">
        <v>2</v>
      </c>
      <c r="K23" s="102">
        <v>41</v>
      </c>
      <c r="L23" s="102">
        <v>2</v>
      </c>
      <c r="M23" s="102">
        <v>39</v>
      </c>
      <c r="N23" s="102">
        <v>2</v>
      </c>
      <c r="O23" s="102">
        <v>28</v>
      </c>
      <c r="P23" s="102">
        <v>0</v>
      </c>
      <c r="Q23" s="102">
        <v>0</v>
      </c>
      <c r="R23" s="99">
        <f t="shared" si="1"/>
        <v>8</v>
      </c>
      <c r="S23" s="99">
        <f t="shared" si="2"/>
        <v>140</v>
      </c>
      <c r="T23" s="102">
        <v>2</v>
      </c>
      <c r="U23" s="102">
        <v>32</v>
      </c>
      <c r="V23" s="102">
        <v>0</v>
      </c>
      <c r="W23" s="102">
        <v>0</v>
      </c>
      <c r="X23" s="102">
        <v>2</v>
      </c>
      <c r="Y23" s="102">
        <v>31</v>
      </c>
      <c r="Z23" s="102">
        <v>0</v>
      </c>
      <c r="AA23" s="102">
        <v>0</v>
      </c>
      <c r="AB23" s="102">
        <v>2</v>
      </c>
      <c r="AC23" s="102">
        <v>44</v>
      </c>
      <c r="AD23" s="102">
        <v>0</v>
      </c>
      <c r="AE23" s="102">
        <v>0</v>
      </c>
      <c r="AF23" s="102">
        <v>2</v>
      </c>
      <c r="AG23" s="102">
        <v>35</v>
      </c>
      <c r="AH23" s="102">
        <v>0</v>
      </c>
      <c r="AI23" s="102">
        <v>0</v>
      </c>
      <c r="AJ23" s="102">
        <v>2</v>
      </c>
      <c r="AK23" s="102">
        <v>28</v>
      </c>
      <c r="AL23" s="102">
        <v>0</v>
      </c>
      <c r="AM23" s="102">
        <v>0</v>
      </c>
      <c r="AN23" s="99">
        <f t="shared" si="10"/>
        <v>10</v>
      </c>
      <c r="AO23" s="99">
        <f t="shared" si="11"/>
        <v>170</v>
      </c>
      <c r="AP23" s="102">
        <v>1</v>
      </c>
      <c r="AQ23" s="102">
        <v>17</v>
      </c>
      <c r="AR23" s="102">
        <v>1</v>
      </c>
      <c r="AS23" s="102">
        <v>16</v>
      </c>
      <c r="AT23" s="99">
        <f t="shared" si="12"/>
        <v>2</v>
      </c>
      <c r="AU23" s="99">
        <f t="shared" si="12"/>
        <v>33</v>
      </c>
      <c r="AV23" s="101">
        <f t="shared" si="8"/>
        <v>20</v>
      </c>
      <c r="AW23" s="101">
        <f t="shared" si="9"/>
        <v>343</v>
      </c>
      <c r="AX23" s="16">
        <v>0</v>
      </c>
      <c r="AY23" s="16">
        <v>0</v>
      </c>
      <c r="AZ23" s="88">
        <f t="shared" si="6"/>
        <v>8.794871794871796</v>
      </c>
    </row>
    <row r="24" spans="1:52" ht="34.5" customHeight="1">
      <c r="A24" s="5">
        <v>4</v>
      </c>
      <c r="B24" s="20">
        <v>16</v>
      </c>
      <c r="C24" s="91" t="s">
        <v>80</v>
      </c>
      <c r="D24" s="95">
        <v>16</v>
      </c>
      <c r="E24" s="95">
        <v>1</v>
      </c>
      <c r="F24" s="95">
        <v>3</v>
      </c>
      <c r="G24" s="94">
        <v>20</v>
      </c>
      <c r="H24" s="102">
        <v>1</v>
      </c>
      <c r="I24" s="102">
        <v>14</v>
      </c>
      <c r="J24" s="102">
        <v>1</v>
      </c>
      <c r="K24" s="102">
        <v>18</v>
      </c>
      <c r="L24" s="102">
        <v>1</v>
      </c>
      <c r="M24" s="102">
        <v>13</v>
      </c>
      <c r="N24" s="102">
        <v>1</v>
      </c>
      <c r="O24" s="102">
        <v>10</v>
      </c>
      <c r="P24" s="102">
        <v>0</v>
      </c>
      <c r="Q24" s="102">
        <v>0</v>
      </c>
      <c r="R24" s="99">
        <f t="shared" si="1"/>
        <v>4</v>
      </c>
      <c r="S24" s="99">
        <f t="shared" si="2"/>
        <v>55</v>
      </c>
      <c r="T24" s="103">
        <v>1</v>
      </c>
      <c r="U24" s="103">
        <v>12</v>
      </c>
      <c r="V24" s="103">
        <v>0</v>
      </c>
      <c r="W24" s="103">
        <v>0</v>
      </c>
      <c r="X24" s="103">
        <v>1</v>
      </c>
      <c r="Y24" s="103">
        <v>14</v>
      </c>
      <c r="Z24" s="103">
        <v>0</v>
      </c>
      <c r="AA24" s="103">
        <v>0</v>
      </c>
      <c r="AB24" s="103">
        <v>1</v>
      </c>
      <c r="AC24" s="103">
        <v>17</v>
      </c>
      <c r="AD24" s="103">
        <v>0</v>
      </c>
      <c r="AE24" s="103">
        <v>0</v>
      </c>
      <c r="AF24" s="103">
        <v>1</v>
      </c>
      <c r="AG24" s="103">
        <v>13</v>
      </c>
      <c r="AH24" s="103">
        <v>0</v>
      </c>
      <c r="AI24" s="103">
        <v>0</v>
      </c>
      <c r="AJ24" s="103">
        <v>1</v>
      </c>
      <c r="AK24" s="103">
        <v>12</v>
      </c>
      <c r="AL24" s="103">
        <v>0</v>
      </c>
      <c r="AM24" s="103">
        <v>0</v>
      </c>
      <c r="AN24" s="99">
        <f t="shared" si="10"/>
        <v>5</v>
      </c>
      <c r="AO24" s="99">
        <f t="shared" si="11"/>
        <v>68</v>
      </c>
      <c r="AP24" s="103">
        <v>0</v>
      </c>
      <c r="AQ24" s="103">
        <v>0</v>
      </c>
      <c r="AR24" s="103">
        <v>1</v>
      </c>
      <c r="AS24" s="103">
        <v>6</v>
      </c>
      <c r="AT24" s="99">
        <f t="shared" si="12"/>
        <v>1</v>
      </c>
      <c r="AU24" s="99">
        <f t="shared" si="12"/>
        <v>6</v>
      </c>
      <c r="AV24" s="101">
        <f t="shared" si="8"/>
        <v>10</v>
      </c>
      <c r="AW24" s="101">
        <f t="shared" si="9"/>
        <v>129</v>
      </c>
      <c r="AX24" s="16">
        <v>0</v>
      </c>
      <c r="AY24" s="16">
        <v>0</v>
      </c>
      <c r="AZ24" s="88">
        <f t="shared" si="6"/>
        <v>6.7894736842105265</v>
      </c>
    </row>
    <row r="25" spans="1:52" ht="34.5" customHeight="1">
      <c r="A25" s="5">
        <v>5</v>
      </c>
      <c r="B25" s="24"/>
      <c r="C25" s="23" t="s">
        <v>44</v>
      </c>
      <c r="D25" s="97">
        <f>SUM(D16:D24)</f>
        <v>183</v>
      </c>
      <c r="E25" s="97">
        <f>SUM(E16:E24)</f>
        <v>9</v>
      </c>
      <c r="F25" s="97">
        <f>SUM(F16:F24)</f>
        <v>30</v>
      </c>
      <c r="G25" s="97">
        <f aca="true" t="shared" si="13" ref="G25:AW25">SUM(G16:G24)</f>
        <v>222</v>
      </c>
      <c r="H25" s="97">
        <f t="shared" si="13"/>
        <v>12</v>
      </c>
      <c r="I25" s="97">
        <f t="shared" si="13"/>
        <v>168</v>
      </c>
      <c r="J25" s="97">
        <f t="shared" si="13"/>
        <v>12</v>
      </c>
      <c r="K25" s="97">
        <f t="shared" si="13"/>
        <v>176</v>
      </c>
      <c r="L25" s="97">
        <f t="shared" si="13"/>
        <v>12</v>
      </c>
      <c r="M25" s="97">
        <f t="shared" si="13"/>
        <v>193</v>
      </c>
      <c r="N25" s="97">
        <f t="shared" si="13"/>
        <v>12</v>
      </c>
      <c r="O25" s="97">
        <f t="shared" si="13"/>
        <v>172</v>
      </c>
      <c r="P25" s="97">
        <f t="shared" si="13"/>
        <v>0</v>
      </c>
      <c r="Q25" s="97">
        <f t="shared" si="13"/>
        <v>0</v>
      </c>
      <c r="R25" s="97">
        <f t="shared" si="13"/>
        <v>48</v>
      </c>
      <c r="S25" s="97">
        <f t="shared" si="13"/>
        <v>709</v>
      </c>
      <c r="T25" s="97">
        <f t="shared" si="13"/>
        <v>12</v>
      </c>
      <c r="U25" s="97">
        <f t="shared" si="13"/>
        <v>171</v>
      </c>
      <c r="V25" s="97">
        <f t="shared" si="13"/>
        <v>0</v>
      </c>
      <c r="W25" s="97">
        <f t="shared" si="13"/>
        <v>0</v>
      </c>
      <c r="X25" s="97">
        <f t="shared" si="13"/>
        <v>12</v>
      </c>
      <c r="Y25" s="97">
        <f t="shared" si="13"/>
        <v>162</v>
      </c>
      <c r="Z25" s="97">
        <f>SUM(Z16:Z24)</f>
        <v>0</v>
      </c>
      <c r="AA25" s="97">
        <f>SUM(AA16:AA24)</f>
        <v>0</v>
      </c>
      <c r="AB25" s="97">
        <f t="shared" si="13"/>
        <v>12</v>
      </c>
      <c r="AC25" s="97">
        <f t="shared" si="13"/>
        <v>193</v>
      </c>
      <c r="AD25" s="97">
        <f t="shared" si="13"/>
        <v>0</v>
      </c>
      <c r="AE25" s="97">
        <f t="shared" si="13"/>
        <v>0</v>
      </c>
      <c r="AF25" s="97">
        <f t="shared" si="13"/>
        <v>13</v>
      </c>
      <c r="AG25" s="97">
        <f t="shared" si="13"/>
        <v>163</v>
      </c>
      <c r="AH25" s="97">
        <f t="shared" si="13"/>
        <v>0</v>
      </c>
      <c r="AI25" s="97">
        <f t="shared" si="13"/>
        <v>0</v>
      </c>
      <c r="AJ25" s="97">
        <f aca="true" t="shared" si="14" ref="AJ25:AO25">SUM(AJ16:AJ24)</f>
        <v>11</v>
      </c>
      <c r="AK25" s="97">
        <f t="shared" si="14"/>
        <v>134</v>
      </c>
      <c r="AL25" s="97">
        <f t="shared" si="14"/>
        <v>0</v>
      </c>
      <c r="AM25" s="97">
        <f t="shared" si="14"/>
        <v>0</v>
      </c>
      <c r="AN25" s="97">
        <f t="shared" si="14"/>
        <v>60</v>
      </c>
      <c r="AO25" s="97">
        <f t="shared" si="14"/>
        <v>823</v>
      </c>
      <c r="AP25" s="97">
        <f t="shared" si="13"/>
        <v>8</v>
      </c>
      <c r="AQ25" s="97">
        <f t="shared" si="13"/>
        <v>48</v>
      </c>
      <c r="AR25" s="97">
        <f t="shared" si="13"/>
        <v>8</v>
      </c>
      <c r="AS25" s="97">
        <f t="shared" si="13"/>
        <v>65</v>
      </c>
      <c r="AT25" s="97">
        <f t="shared" si="13"/>
        <v>16</v>
      </c>
      <c r="AU25" s="97">
        <f t="shared" si="13"/>
        <v>113</v>
      </c>
      <c r="AV25" s="97">
        <f t="shared" si="13"/>
        <v>124</v>
      </c>
      <c r="AW25" s="97">
        <f t="shared" si="13"/>
        <v>1645</v>
      </c>
      <c r="AX25" s="86">
        <f>SUM(AX16:AX24)</f>
        <v>0</v>
      </c>
      <c r="AY25" s="86">
        <f>SUM(AY16:AY24)</f>
        <v>0</v>
      </c>
      <c r="AZ25" s="90">
        <f t="shared" si="6"/>
        <v>7.723004694835681</v>
      </c>
    </row>
    <row r="26" spans="1:52" ht="55.5" customHeight="1">
      <c r="A26" s="5">
        <v>6</v>
      </c>
      <c r="B26" s="25"/>
      <c r="C26" s="26" t="s">
        <v>45</v>
      </c>
      <c r="D26" s="98">
        <f>D25+D15</f>
        <v>532</v>
      </c>
      <c r="E26" s="98">
        <f>E25+E15</f>
        <v>17</v>
      </c>
      <c r="F26" s="98">
        <f>F25+F15</f>
        <v>72</v>
      </c>
      <c r="G26" s="98">
        <f aca="true" t="shared" si="15" ref="G26:AW26">G25+G15</f>
        <v>621</v>
      </c>
      <c r="H26" s="98">
        <f t="shared" si="15"/>
        <v>36</v>
      </c>
      <c r="I26" s="98">
        <f t="shared" si="15"/>
        <v>797</v>
      </c>
      <c r="J26" s="98">
        <f t="shared" si="15"/>
        <v>36</v>
      </c>
      <c r="K26" s="98">
        <f t="shared" si="15"/>
        <v>753</v>
      </c>
      <c r="L26" s="98">
        <f t="shared" si="15"/>
        <v>34</v>
      </c>
      <c r="M26" s="98">
        <f t="shared" si="15"/>
        <v>740</v>
      </c>
      <c r="N26" s="98">
        <f t="shared" si="15"/>
        <v>36</v>
      </c>
      <c r="O26" s="98">
        <f t="shared" si="15"/>
        <v>736</v>
      </c>
      <c r="P26" s="98">
        <f t="shared" si="15"/>
        <v>0</v>
      </c>
      <c r="Q26" s="98">
        <f t="shared" si="15"/>
        <v>0</v>
      </c>
      <c r="R26" s="98">
        <f t="shared" si="15"/>
        <v>142</v>
      </c>
      <c r="S26" s="98">
        <f t="shared" si="15"/>
        <v>3026</v>
      </c>
      <c r="T26" s="98">
        <f t="shared" si="15"/>
        <v>35</v>
      </c>
      <c r="U26" s="98">
        <f t="shared" si="15"/>
        <v>679</v>
      </c>
      <c r="V26" s="98">
        <f t="shared" si="15"/>
        <v>0</v>
      </c>
      <c r="W26" s="98">
        <f t="shared" si="15"/>
        <v>0</v>
      </c>
      <c r="X26" s="98">
        <f t="shared" si="15"/>
        <v>35</v>
      </c>
      <c r="Y26" s="98">
        <f t="shared" si="15"/>
        <v>680</v>
      </c>
      <c r="Z26" s="98">
        <f>Z25+Z15</f>
        <v>1</v>
      </c>
      <c r="AA26" s="98">
        <f>AA25+AA15</f>
        <v>6</v>
      </c>
      <c r="AB26" s="98">
        <f t="shared" si="15"/>
        <v>34</v>
      </c>
      <c r="AC26" s="98">
        <f t="shared" si="15"/>
        <v>697</v>
      </c>
      <c r="AD26" s="98">
        <f t="shared" si="15"/>
        <v>0</v>
      </c>
      <c r="AE26" s="98">
        <f t="shared" si="15"/>
        <v>0</v>
      </c>
      <c r="AF26" s="98">
        <f t="shared" si="15"/>
        <v>38</v>
      </c>
      <c r="AG26" s="98">
        <f t="shared" si="15"/>
        <v>694</v>
      </c>
      <c r="AH26" s="98">
        <f t="shared" si="15"/>
        <v>0</v>
      </c>
      <c r="AI26" s="98">
        <f t="shared" si="15"/>
        <v>0</v>
      </c>
      <c r="AJ26" s="98">
        <f aca="true" t="shared" si="16" ref="AJ26:AO26">AJ25+AJ15</f>
        <v>30</v>
      </c>
      <c r="AK26" s="98">
        <f t="shared" si="16"/>
        <v>526</v>
      </c>
      <c r="AL26" s="98">
        <f t="shared" si="16"/>
        <v>2</v>
      </c>
      <c r="AM26" s="98">
        <f t="shared" si="16"/>
        <v>6</v>
      </c>
      <c r="AN26" s="98">
        <f t="shared" si="16"/>
        <v>175</v>
      </c>
      <c r="AO26" s="98">
        <f t="shared" si="16"/>
        <v>3288</v>
      </c>
      <c r="AP26" s="98">
        <f t="shared" si="15"/>
        <v>17</v>
      </c>
      <c r="AQ26" s="98">
        <f t="shared" si="15"/>
        <v>185</v>
      </c>
      <c r="AR26" s="98">
        <f t="shared" si="15"/>
        <v>15</v>
      </c>
      <c r="AS26" s="98">
        <f t="shared" si="15"/>
        <v>170</v>
      </c>
      <c r="AT26" s="98">
        <f t="shared" si="15"/>
        <v>32</v>
      </c>
      <c r="AU26" s="98">
        <f t="shared" si="15"/>
        <v>355</v>
      </c>
      <c r="AV26" s="98">
        <f t="shared" si="15"/>
        <v>349</v>
      </c>
      <c r="AW26" s="98">
        <f t="shared" si="15"/>
        <v>6669</v>
      </c>
      <c r="AX26" s="87">
        <f>AX25+AX15</f>
        <v>0</v>
      </c>
      <c r="AY26" s="87">
        <f>AY25+AY15</f>
        <v>0</v>
      </c>
      <c r="AZ26" s="89">
        <f t="shared" si="6"/>
        <v>11.041390728476822</v>
      </c>
    </row>
    <row r="27" spans="1:54" ht="39.75" customHeight="1">
      <c r="A27" s="6"/>
      <c r="B27" s="143" t="s">
        <v>22</v>
      </c>
      <c r="C27" s="143"/>
      <c r="D27" s="143"/>
      <c r="E27" s="82"/>
      <c r="F27" s="82"/>
      <c r="G27" s="104">
        <f>AZ26</f>
        <v>11.041390728476822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5.75" customHeight="1">
      <c r="A28" s="6"/>
      <c r="B28" s="12"/>
      <c r="C28" s="12"/>
      <c r="D28" s="12"/>
      <c r="E28" s="12"/>
      <c r="F28" s="12"/>
      <c r="G28" s="1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2:17" ht="30.75" customHeight="1">
      <c r="B29" s="126"/>
      <c r="C29" s="12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3"/>
      <c r="Q29" s="13"/>
    </row>
    <row r="30" spans="2:14" ht="21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ht="12.75" customHeight="1"/>
    <row r="32" ht="37.5" customHeight="1"/>
  </sheetData>
  <sheetProtection/>
  <mergeCells count="35">
    <mergeCell ref="AZ6:AZ7"/>
    <mergeCell ref="AN6:AO6"/>
    <mergeCell ref="AQ2:BB2"/>
    <mergeCell ref="B3:L3"/>
    <mergeCell ref="AI3:BB3"/>
    <mergeCell ref="A4:G4"/>
    <mergeCell ref="B5:BA5"/>
    <mergeCell ref="A6:A7"/>
    <mergeCell ref="B6:B7"/>
    <mergeCell ref="C6:C7"/>
    <mergeCell ref="D6:D7"/>
    <mergeCell ref="Z6:AA6"/>
    <mergeCell ref="B27:D27"/>
    <mergeCell ref="G6:G7"/>
    <mergeCell ref="H6:I6"/>
    <mergeCell ref="J6:K6"/>
    <mergeCell ref="L6:M6"/>
    <mergeCell ref="N6:O6"/>
    <mergeCell ref="AD6:AE6"/>
    <mergeCell ref="AF6:AG6"/>
    <mergeCell ref="AH6:AI6"/>
    <mergeCell ref="AL6:AM6"/>
    <mergeCell ref="P6:Q6"/>
    <mergeCell ref="R6:S6"/>
    <mergeCell ref="AJ6:AK6"/>
    <mergeCell ref="B29:C29"/>
    <mergeCell ref="AX6:AY6"/>
    <mergeCell ref="AP6:AQ6"/>
    <mergeCell ref="AR6:AS6"/>
    <mergeCell ref="AT6:AU6"/>
    <mergeCell ref="AV6:AW6"/>
    <mergeCell ref="T6:U6"/>
    <mergeCell ref="V6:W6"/>
    <mergeCell ref="X6:Y6"/>
    <mergeCell ref="AB6:AC6"/>
  </mergeCells>
  <printOptions/>
  <pageMargins left="0.1968503937007874" right="0" top="0.7874015748031497" bottom="0" header="0" footer="0"/>
  <pageSetup horizontalDpi="600" verticalDpi="600" orientation="landscape" paperSize="9" scale="47" r:id="rId1"/>
  <colBreaks count="1" manualBreakCount="1">
    <brk id="52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AW12"/>
  <sheetViews>
    <sheetView tabSelected="1" view="pageBreakPreview" zoomScaleSheetLayoutView="100" zoomScalePageLayoutView="0" workbookViewId="0" topLeftCell="B4">
      <selection activeCell="G2" sqref="G2"/>
    </sheetView>
  </sheetViews>
  <sheetFormatPr defaultColWidth="9.00390625" defaultRowHeight="12.75"/>
  <cols>
    <col min="1" max="1" width="2.625" style="7" hidden="1" customWidth="1"/>
    <col min="2" max="2" width="4.25390625" style="0" customWidth="1"/>
    <col min="3" max="3" width="19.875" style="0" customWidth="1"/>
    <col min="4" max="4" width="6.125" style="0" customWidth="1"/>
    <col min="5" max="5" width="6.875" style="0" customWidth="1"/>
    <col min="6" max="10" width="6.125" style="0" customWidth="1"/>
    <col min="11" max="19" width="5.625" style="0" customWidth="1"/>
    <col min="20" max="20" width="6.875" style="0" customWidth="1"/>
    <col min="21" max="34" width="5.625" style="0" customWidth="1"/>
    <col min="35" max="35" width="8.75390625" style="0" customWidth="1"/>
    <col min="36" max="36" width="7.875" style="0" customWidth="1"/>
    <col min="37" max="38" width="5.625" style="0" customWidth="1"/>
    <col min="39" max="39" width="5.125" style="0" customWidth="1"/>
    <col min="40" max="43" width="5.625" style="0" customWidth="1"/>
    <col min="44" max="44" width="7.625" style="0" customWidth="1"/>
    <col min="45" max="45" width="6.375" style="0" customWidth="1"/>
    <col min="46" max="46" width="6.25390625" style="0" customWidth="1"/>
    <col min="47" max="47" width="10.875" style="0" customWidth="1"/>
    <col min="48" max="48" width="4.25390625" style="0" customWidth="1"/>
    <col min="49" max="49" width="8.375" style="0" customWidth="1"/>
  </cols>
  <sheetData>
    <row r="1" ht="0.75" customHeight="1"/>
    <row r="2" spans="1:49" ht="62.25" customHeight="1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1"/>
      <c r="R2" s="1"/>
      <c r="S2" s="1"/>
      <c r="T2" s="1"/>
      <c r="U2" s="1"/>
      <c r="V2" s="1"/>
      <c r="W2" s="1"/>
      <c r="X2" s="11"/>
      <c r="Y2" s="11"/>
      <c r="Z2" s="11"/>
      <c r="AA2" s="11"/>
      <c r="AB2" s="11"/>
      <c r="AC2" s="11"/>
      <c r="AD2" s="11"/>
      <c r="AE2" s="42"/>
      <c r="AF2" s="42"/>
      <c r="AG2" s="42"/>
      <c r="AH2" s="42"/>
      <c r="AI2" s="42"/>
      <c r="AJ2" s="42"/>
      <c r="AK2" s="42"/>
      <c r="AL2" s="151" t="s">
        <v>91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</row>
    <row r="3" spans="1:49" ht="18.75" customHeight="1" hidden="1">
      <c r="A3" s="41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"/>
      <c r="Q3" s="1"/>
      <c r="R3" s="1"/>
      <c r="S3" s="1"/>
      <c r="T3" s="1"/>
      <c r="U3" s="1"/>
      <c r="V3" s="1"/>
      <c r="W3" s="1"/>
      <c r="X3" s="11"/>
      <c r="Y3" s="11"/>
      <c r="Z3" s="11"/>
      <c r="AA3" s="11"/>
      <c r="AB3" s="11"/>
      <c r="AC3" s="11"/>
      <c r="AD3" s="11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</row>
    <row r="4" spans="1:49" ht="17.25" customHeight="1">
      <c r="A4" s="146" t="s">
        <v>92</v>
      </c>
      <c r="B4" s="146"/>
      <c r="C4" s="146"/>
      <c r="D4" s="146"/>
      <c r="E4" s="146"/>
      <c r="F4" s="146"/>
      <c r="G4" s="110"/>
      <c r="H4" s="110"/>
      <c r="I4" s="110"/>
      <c r="J4" s="110"/>
      <c r="K4" s="42"/>
      <c r="L4" s="42"/>
      <c r="M4" s="42"/>
      <c r="N4" s="42"/>
      <c r="O4" s="42"/>
      <c r="P4" s="1"/>
      <c r="Q4" s="1"/>
      <c r="R4" s="1"/>
      <c r="S4" s="1"/>
      <c r="T4" s="1"/>
      <c r="U4" s="1"/>
      <c r="V4" s="1"/>
      <c r="W4" s="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39" customHeight="1">
      <c r="A5" s="6"/>
      <c r="B5" s="139" t="s">
        <v>89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"/>
    </row>
    <row r="6" spans="1:47" ht="58.5" customHeight="1">
      <c r="A6" s="136" t="s">
        <v>0</v>
      </c>
      <c r="B6" s="133" t="s">
        <v>46</v>
      </c>
      <c r="C6" s="133" t="s">
        <v>23</v>
      </c>
      <c r="D6" s="127" t="s">
        <v>19</v>
      </c>
      <c r="E6" s="147" t="s">
        <v>20</v>
      </c>
      <c r="F6" s="127" t="s">
        <v>21</v>
      </c>
      <c r="G6" s="149" t="s">
        <v>86</v>
      </c>
      <c r="H6" s="150"/>
      <c r="I6" s="149" t="s">
        <v>87</v>
      </c>
      <c r="J6" s="150"/>
      <c r="K6" s="129" t="s">
        <v>1</v>
      </c>
      <c r="L6" s="130"/>
      <c r="M6" s="129" t="s">
        <v>2</v>
      </c>
      <c r="N6" s="130"/>
      <c r="O6" s="129" t="s">
        <v>3</v>
      </c>
      <c r="P6" s="130"/>
      <c r="Q6" s="129" t="s">
        <v>4</v>
      </c>
      <c r="R6" s="130"/>
      <c r="S6" s="140" t="s">
        <v>88</v>
      </c>
      <c r="T6" s="141"/>
      <c r="U6" s="129" t="s">
        <v>5</v>
      </c>
      <c r="V6" s="130"/>
      <c r="W6" s="124" t="s">
        <v>6</v>
      </c>
      <c r="X6" s="125"/>
      <c r="Y6" s="124" t="s">
        <v>61</v>
      </c>
      <c r="Z6" s="125"/>
      <c r="AA6" s="124" t="s">
        <v>55</v>
      </c>
      <c r="AB6" s="125"/>
      <c r="AC6" s="124" t="s">
        <v>57</v>
      </c>
      <c r="AD6" s="125"/>
      <c r="AE6" s="124" t="s">
        <v>59</v>
      </c>
      <c r="AF6" s="125"/>
      <c r="AG6" s="124" t="s">
        <v>84</v>
      </c>
      <c r="AH6" s="125"/>
      <c r="AI6" s="134" t="s">
        <v>7</v>
      </c>
      <c r="AJ6" s="135"/>
      <c r="AK6" s="124" t="s">
        <v>8</v>
      </c>
      <c r="AL6" s="125"/>
      <c r="AM6" s="124" t="s">
        <v>9</v>
      </c>
      <c r="AN6" s="125"/>
      <c r="AO6" s="134" t="s">
        <v>15</v>
      </c>
      <c r="AP6" s="135"/>
      <c r="AQ6" s="142" t="s">
        <v>16</v>
      </c>
      <c r="AR6" s="142"/>
      <c r="AS6" s="142" t="s">
        <v>63</v>
      </c>
      <c r="AT6" s="142"/>
      <c r="AU6" s="144" t="str">
        <f>'[1]2017-2018'!$AO$6</f>
        <v>Численность учащихся                            на 1 педработника(без учета работающих в группах кратковременного пребывания и дошкольных группах)</v>
      </c>
    </row>
    <row r="7" spans="1:47" ht="83.25" customHeight="1">
      <c r="A7" s="136"/>
      <c r="B7" s="133"/>
      <c r="C7" s="133"/>
      <c r="D7" s="132"/>
      <c r="E7" s="148"/>
      <c r="F7" s="128"/>
      <c r="G7" s="17" t="s">
        <v>12</v>
      </c>
      <c r="H7" s="17" t="s">
        <v>11</v>
      </c>
      <c r="I7" s="17" t="s">
        <v>12</v>
      </c>
      <c r="J7" s="17" t="s">
        <v>11</v>
      </c>
      <c r="K7" s="17" t="s">
        <v>12</v>
      </c>
      <c r="L7" s="17" t="s">
        <v>11</v>
      </c>
      <c r="M7" s="17" t="s">
        <v>12</v>
      </c>
      <c r="N7" s="17" t="s">
        <v>11</v>
      </c>
      <c r="O7" s="17" t="s">
        <v>12</v>
      </c>
      <c r="P7" s="17" t="s">
        <v>11</v>
      </c>
      <c r="Q7" s="17" t="s">
        <v>12</v>
      </c>
      <c r="R7" s="17" t="s">
        <v>11</v>
      </c>
      <c r="S7" s="18" t="s">
        <v>12</v>
      </c>
      <c r="T7" s="18" t="s">
        <v>11</v>
      </c>
      <c r="U7" s="17" t="s">
        <v>12</v>
      </c>
      <c r="V7" s="17" t="s">
        <v>11</v>
      </c>
      <c r="W7" s="17" t="s">
        <v>12</v>
      </c>
      <c r="X7" s="17" t="s">
        <v>13</v>
      </c>
      <c r="Y7" s="17" t="s">
        <v>12</v>
      </c>
      <c r="Z7" s="17" t="s">
        <v>13</v>
      </c>
      <c r="AA7" s="17" t="s">
        <v>12</v>
      </c>
      <c r="AB7" s="17" t="s">
        <v>13</v>
      </c>
      <c r="AC7" s="17" t="s">
        <v>12</v>
      </c>
      <c r="AD7" s="17" t="s">
        <v>13</v>
      </c>
      <c r="AE7" s="17" t="s">
        <v>12</v>
      </c>
      <c r="AF7" s="17" t="s">
        <v>13</v>
      </c>
      <c r="AG7" s="17" t="s">
        <v>12</v>
      </c>
      <c r="AH7" s="17" t="s">
        <v>13</v>
      </c>
      <c r="AI7" s="18" t="s">
        <v>12</v>
      </c>
      <c r="AJ7" s="18" t="s">
        <v>13</v>
      </c>
      <c r="AK7" s="17" t="s">
        <v>12</v>
      </c>
      <c r="AL7" s="17" t="s">
        <v>13</v>
      </c>
      <c r="AM7" s="17" t="s">
        <v>12</v>
      </c>
      <c r="AN7" s="17" t="s">
        <v>13</v>
      </c>
      <c r="AO7" s="18" t="s">
        <v>12</v>
      </c>
      <c r="AP7" s="18" t="s">
        <v>13</v>
      </c>
      <c r="AQ7" s="19" t="s">
        <v>12</v>
      </c>
      <c r="AR7" s="19" t="s">
        <v>13</v>
      </c>
      <c r="AS7" s="19" t="s">
        <v>12</v>
      </c>
      <c r="AT7" s="19" t="s">
        <v>13</v>
      </c>
      <c r="AU7" s="145"/>
    </row>
    <row r="8" spans="1:47" ht="59.25" customHeight="1">
      <c r="A8" s="5"/>
      <c r="B8" s="20">
        <v>1</v>
      </c>
      <c r="C8" s="85" t="s">
        <v>90</v>
      </c>
      <c r="D8" s="93">
        <v>33</v>
      </c>
      <c r="E8" s="93">
        <v>6</v>
      </c>
      <c r="F8" s="117">
        <v>39</v>
      </c>
      <c r="G8" s="117">
        <v>0</v>
      </c>
      <c r="H8" s="117">
        <v>0</v>
      </c>
      <c r="I8" s="117">
        <v>1</v>
      </c>
      <c r="J8" s="117">
        <v>17</v>
      </c>
      <c r="K8" s="118">
        <v>2</v>
      </c>
      <c r="L8" s="118">
        <v>58</v>
      </c>
      <c r="M8" s="118">
        <v>2</v>
      </c>
      <c r="N8" s="118">
        <v>58</v>
      </c>
      <c r="O8" s="118">
        <v>2</v>
      </c>
      <c r="P8" s="118">
        <v>56</v>
      </c>
      <c r="Q8" s="118">
        <v>2</v>
      </c>
      <c r="R8" s="118">
        <v>46</v>
      </c>
      <c r="S8" s="111">
        <f>K8+M8+O8+Q8+G8+I8</f>
        <v>9</v>
      </c>
      <c r="T8" s="111">
        <f>L8+N8+P8+R8+H8+J8</f>
        <v>235</v>
      </c>
      <c r="U8" s="119">
        <v>2</v>
      </c>
      <c r="V8" s="119">
        <v>51</v>
      </c>
      <c r="W8" s="119">
        <v>3</v>
      </c>
      <c r="X8" s="119">
        <v>62</v>
      </c>
      <c r="Y8" s="119">
        <v>0</v>
      </c>
      <c r="Z8" s="119">
        <v>0</v>
      </c>
      <c r="AA8" s="119">
        <v>2</v>
      </c>
      <c r="AB8" s="119">
        <v>50</v>
      </c>
      <c r="AC8" s="119">
        <v>2</v>
      </c>
      <c r="AD8" s="119">
        <v>54</v>
      </c>
      <c r="AE8" s="119">
        <v>2</v>
      </c>
      <c r="AF8" s="119">
        <v>37</v>
      </c>
      <c r="AG8" s="119">
        <v>0</v>
      </c>
      <c r="AH8" s="119">
        <v>0</v>
      </c>
      <c r="AI8" s="112">
        <f>U8+W8+Y8+AA8+AC8+AE8++AG8</f>
        <v>11</v>
      </c>
      <c r="AJ8" s="112">
        <f>V8+X8+Z8+AB8+AD8+AF8++AH8</f>
        <v>254</v>
      </c>
      <c r="AK8" s="119">
        <v>1</v>
      </c>
      <c r="AL8" s="119">
        <v>10</v>
      </c>
      <c r="AM8" s="119">
        <v>1</v>
      </c>
      <c r="AN8" s="119">
        <v>18</v>
      </c>
      <c r="AO8" s="111">
        <f>AK8+AM8</f>
        <v>2</v>
      </c>
      <c r="AP8" s="111">
        <f>AL8+AN8</f>
        <v>28</v>
      </c>
      <c r="AQ8" s="113">
        <f>S8+AI8+AO8</f>
        <v>22</v>
      </c>
      <c r="AR8" s="113">
        <f>T8+AJ8+AP8</f>
        <v>517</v>
      </c>
      <c r="AS8" s="113">
        <v>0</v>
      </c>
      <c r="AT8" s="113">
        <v>0</v>
      </c>
      <c r="AU8" s="114">
        <f>AR8/(F8-E8)</f>
        <v>15.666666666666666</v>
      </c>
    </row>
    <row r="9" spans="1:47" ht="88.5" customHeight="1">
      <c r="A9" s="5"/>
      <c r="B9" s="22"/>
      <c r="C9" s="105" t="s">
        <v>34</v>
      </c>
      <c r="D9" s="115">
        <f aca="true" t="shared" si="0" ref="D9:AT9">SUM(D8:D8)</f>
        <v>33</v>
      </c>
      <c r="E9" s="115">
        <f t="shared" si="0"/>
        <v>6</v>
      </c>
      <c r="F9" s="115">
        <f t="shared" si="0"/>
        <v>39</v>
      </c>
      <c r="G9" s="115">
        <f t="shared" si="0"/>
        <v>0</v>
      </c>
      <c r="H9" s="115">
        <f t="shared" si="0"/>
        <v>0</v>
      </c>
      <c r="I9" s="115">
        <f t="shared" si="0"/>
        <v>1</v>
      </c>
      <c r="J9" s="115">
        <f t="shared" si="0"/>
        <v>17</v>
      </c>
      <c r="K9" s="115">
        <f t="shared" si="0"/>
        <v>2</v>
      </c>
      <c r="L9" s="115">
        <f t="shared" si="0"/>
        <v>58</v>
      </c>
      <c r="M9" s="115">
        <f t="shared" si="0"/>
        <v>2</v>
      </c>
      <c r="N9" s="115">
        <f t="shared" si="0"/>
        <v>58</v>
      </c>
      <c r="O9" s="115">
        <f t="shared" si="0"/>
        <v>2</v>
      </c>
      <c r="P9" s="115">
        <f t="shared" si="0"/>
        <v>56</v>
      </c>
      <c r="Q9" s="115">
        <f t="shared" si="0"/>
        <v>2</v>
      </c>
      <c r="R9" s="115">
        <f t="shared" si="0"/>
        <v>46</v>
      </c>
      <c r="S9" s="115">
        <f t="shared" si="0"/>
        <v>9</v>
      </c>
      <c r="T9" s="115">
        <f t="shared" si="0"/>
        <v>235</v>
      </c>
      <c r="U9" s="115">
        <f t="shared" si="0"/>
        <v>2</v>
      </c>
      <c r="V9" s="115">
        <f t="shared" si="0"/>
        <v>51</v>
      </c>
      <c r="W9" s="115">
        <f t="shared" si="0"/>
        <v>3</v>
      </c>
      <c r="X9" s="115">
        <f t="shared" si="0"/>
        <v>62</v>
      </c>
      <c r="Y9" s="115">
        <f t="shared" si="0"/>
        <v>0</v>
      </c>
      <c r="Z9" s="115">
        <f t="shared" si="0"/>
        <v>0</v>
      </c>
      <c r="AA9" s="115">
        <f t="shared" si="0"/>
        <v>2</v>
      </c>
      <c r="AB9" s="115">
        <f t="shared" si="0"/>
        <v>50</v>
      </c>
      <c r="AC9" s="115">
        <f t="shared" si="0"/>
        <v>2</v>
      </c>
      <c r="AD9" s="115">
        <f t="shared" si="0"/>
        <v>54</v>
      </c>
      <c r="AE9" s="115">
        <f t="shared" si="0"/>
        <v>2</v>
      </c>
      <c r="AF9" s="115">
        <f t="shared" si="0"/>
        <v>37</v>
      </c>
      <c r="AG9" s="115">
        <f t="shared" si="0"/>
        <v>0</v>
      </c>
      <c r="AH9" s="115">
        <f t="shared" si="0"/>
        <v>0</v>
      </c>
      <c r="AI9" s="115">
        <f t="shared" si="0"/>
        <v>11</v>
      </c>
      <c r="AJ9" s="115">
        <f t="shared" si="0"/>
        <v>254</v>
      </c>
      <c r="AK9" s="115">
        <f t="shared" si="0"/>
        <v>1</v>
      </c>
      <c r="AL9" s="115">
        <f t="shared" si="0"/>
        <v>10</v>
      </c>
      <c r="AM9" s="115">
        <f t="shared" si="0"/>
        <v>1</v>
      </c>
      <c r="AN9" s="115">
        <f t="shared" si="0"/>
        <v>18</v>
      </c>
      <c r="AO9" s="115">
        <f t="shared" si="0"/>
        <v>2</v>
      </c>
      <c r="AP9" s="115">
        <f t="shared" si="0"/>
        <v>28</v>
      </c>
      <c r="AQ9" s="115">
        <f t="shared" si="0"/>
        <v>22</v>
      </c>
      <c r="AR9" s="115">
        <f t="shared" si="0"/>
        <v>517</v>
      </c>
      <c r="AS9" s="48">
        <f t="shared" si="0"/>
        <v>0</v>
      </c>
      <c r="AT9" s="48">
        <f t="shared" si="0"/>
        <v>0</v>
      </c>
      <c r="AU9" s="116">
        <f>AR9/(F9-E9)</f>
        <v>15.666666666666666</v>
      </c>
    </row>
    <row r="10" spans="1:49" ht="15.75" customHeight="1">
      <c r="A10" s="6"/>
      <c r="B10" s="12"/>
      <c r="C10" s="12"/>
      <c r="D10" s="12"/>
      <c r="E10" s="12"/>
      <c r="F10" s="12"/>
      <c r="G10" s="12"/>
      <c r="H10" s="12"/>
      <c r="I10" s="12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2:18" ht="30.75" customHeight="1">
      <c r="B11" s="126"/>
      <c r="C11" s="12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2:17" ht="21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ht="12.75" customHeight="1"/>
    <row r="14" ht="37.5" customHeight="1"/>
  </sheetData>
  <sheetProtection/>
  <mergeCells count="33">
    <mergeCell ref="AL2:AW2"/>
    <mergeCell ref="B3:O3"/>
    <mergeCell ref="AE3:AW3"/>
    <mergeCell ref="A4:F4"/>
    <mergeCell ref="B5:AV5"/>
    <mergeCell ref="A6:A7"/>
    <mergeCell ref="AU6:AU7"/>
    <mergeCell ref="AC6:AD6"/>
    <mergeCell ref="AE6:AF6"/>
    <mergeCell ref="B11:C11"/>
    <mergeCell ref="E6:E7"/>
    <mergeCell ref="G6:H6"/>
    <mergeCell ref="I6:J6"/>
    <mergeCell ref="AA6:AB6"/>
    <mergeCell ref="K6:L6"/>
    <mergeCell ref="U6:V6"/>
    <mergeCell ref="O6:P6"/>
    <mergeCell ref="AO6:AP6"/>
    <mergeCell ref="W6:X6"/>
    <mergeCell ref="Y6:Z6"/>
    <mergeCell ref="AG6:AH6"/>
    <mergeCell ref="AI6:AJ6"/>
    <mergeCell ref="AK6:AL6"/>
    <mergeCell ref="Q6:R6"/>
    <mergeCell ref="S6:T6"/>
    <mergeCell ref="M6:N6"/>
    <mergeCell ref="AQ6:AR6"/>
    <mergeCell ref="AS6:AT6"/>
    <mergeCell ref="B6:B7"/>
    <mergeCell ref="C6:C7"/>
    <mergeCell ref="D6:D7"/>
    <mergeCell ref="F6:F7"/>
    <mergeCell ref="AM6:AN6"/>
  </mergeCells>
  <printOptions/>
  <pageMargins left="0.1968503937007874" right="0" top="0.7874015748031497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Ася</dc:creator>
  <cp:keywords/>
  <dc:description/>
  <cp:lastModifiedBy>User</cp:lastModifiedBy>
  <cp:lastPrinted>2021-09-10T06:11:54Z</cp:lastPrinted>
  <dcterms:created xsi:type="dcterms:W3CDTF">2008-09-05T04:25:25Z</dcterms:created>
  <dcterms:modified xsi:type="dcterms:W3CDTF">2021-09-14T05:52:26Z</dcterms:modified>
  <cp:category/>
  <cp:version/>
  <cp:contentType/>
  <cp:contentStatus/>
</cp:coreProperties>
</file>